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nswgov.sharepoint.com/sites/TSY2019-20Budget/Shared Documents/General/2020-21 Budget/27. Website/Open Data/"/>
    </mc:Choice>
  </mc:AlternateContent>
  <xr:revisionPtr revIDLastSave="281" documentId="13_ncr:1_{C98C3D61-7966-4764-A5AB-7E1AAE57D70B}" xr6:coauthVersionLast="45" xr6:coauthVersionMax="45" xr10:uidLastSave="{A5CE380A-D717-4F83-8E48-8E7459323FFA}"/>
  <bookViews>
    <workbookView xWindow="-120" yWindow="-120" windowWidth="51840" windowHeight="21240" tabRatio="902" activeTab="6" xr2:uid="{00000000-000D-0000-FFFF-FFFF00000000}"/>
  </bookViews>
  <sheets>
    <sheet name="Introduction" sheetId="36" r:id="rId1"/>
    <sheet name="General Gov Operating Statement" sheetId="1" r:id="rId2"/>
    <sheet name="General Gov Balance Sheet" sheetId="29" r:id="rId3"/>
    <sheet name="General Gov Cash flow" sheetId="3" r:id="rId4"/>
    <sheet name="PNFC Operating Statement " sheetId="32" r:id="rId5"/>
    <sheet name="PNFC Balance Sheet" sheetId="31" r:id="rId6"/>
    <sheet name="PNFC Cash flow" sheetId="2" r:id="rId7"/>
    <sheet name="NFPS Operating Statement" sheetId="35" r:id="rId8"/>
    <sheet name="NFPS Balance Sheet" sheetId="33" r:id="rId9"/>
    <sheet name="NFPS Cash flow" sheetId="34" r:id="rId10"/>
    <sheet name="Data_PFC_published HYR only" sheetId="7" state="hidden" r:id="rId11"/>
    <sheet name=" Notes_1718 HYR" sheetId="5" state="hidden" r:id="rId12"/>
  </sheets>
  <externalReferences>
    <externalReference r:id="rId13"/>
    <externalReference r:id="rId14"/>
  </externalReferences>
  <definedNames>
    <definedName name="_2003_04">#REF!</definedName>
    <definedName name="_xlnm._FilterDatabase" localSheetId="2" hidden="1">'General Gov Balance Sheet'!$A$1:$H$58</definedName>
    <definedName name="_xlnm._FilterDatabase" localSheetId="3" hidden="1">'General Gov Cash flow'!$A:$H</definedName>
    <definedName name="_xlnm._FilterDatabase" localSheetId="1" hidden="1">'General Gov Operating Statement'!$A$1:$H$81</definedName>
    <definedName name="_xlnm._FilterDatabase" localSheetId="8" hidden="1">'NFPS Balance Sheet'!$A:$H</definedName>
    <definedName name="_xlnm._FilterDatabase" localSheetId="9" hidden="1">'NFPS Cash flow'!$A:$H</definedName>
    <definedName name="_xlnm._FilterDatabase" localSheetId="7" hidden="1">'NFPS Operating Statement'!$A:$H</definedName>
    <definedName name="AccrualAgg">#REF!</definedName>
    <definedName name="Cash_aggregates">#REF!</definedName>
    <definedName name="csDesignMode">1</definedName>
    <definedName name="DiscProvServ">#REF!</definedName>
    <definedName name="GGAccAgg">#REF!</definedName>
    <definedName name="GGCashAgg">#REF!</definedName>
    <definedName name="Hist_1">#REF!</definedName>
    <definedName name="Hist_2">#REF!</definedName>
    <definedName name="Hist_3">#REF!</definedName>
    <definedName name="Hist_4">#REF!</definedName>
    <definedName name="Hist_5">#REF!</definedName>
    <definedName name="Hist_6">#REF!</definedName>
    <definedName name="Hist_7">#REF!</definedName>
    <definedName name="Hist_8">#REF!</definedName>
    <definedName name="historical_cflow_1">#REF!</definedName>
    <definedName name="historical_cflow_2">#REF!</definedName>
    <definedName name="historical_cflow_3">#REF!</definedName>
    <definedName name="historical_cflow_4">#REF!</definedName>
    <definedName name="historical_cflow_5">#REF!</definedName>
    <definedName name="historical_cflow_6">#REF!</definedName>
    <definedName name="historical_cflow_7">#REF!</definedName>
    <definedName name="operating4">'[1]Operating Statement General Gov'!#REF!</definedName>
    <definedName name="_xlnm.Print_Area" localSheetId="11">' Notes_1718 HYR'!$A$1:$T$145</definedName>
    <definedName name="_xlnm.Print_Area" localSheetId="0">Introduction!$A$1:$A$9</definedName>
    <definedName name="Proj_AccName">[2]Accounts!$C$147:$C$154</definedName>
    <definedName name="Proj_AccRef">[2]Accounts!$B$147:$B$154</definedName>
    <definedName name="row_6" localSheetId="10">'Data_PFC_published HYR only'!$D$20</definedName>
    <definedName name="Scenarios" localSheetId="0">#REF!</definedName>
    <definedName name="Scenarios">#REF!</definedName>
    <definedName name="table_transactions">#REF!</definedName>
    <definedName name="wrn.private." hidden="1">{#N/A,#N/A,FALSE,"Privatisation data"}</definedName>
    <definedName name="Years" localSheetId="0">#REF!</definedName>
    <definedName name="Yea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5" l="1"/>
  <c r="F140" i="5"/>
  <c r="G140" i="5"/>
  <c r="E141" i="5"/>
  <c r="F141" i="5"/>
  <c r="G141" i="5"/>
  <c r="D141" i="5"/>
  <c r="D140" i="5"/>
  <c r="G122" i="5" l="1"/>
  <c r="G124" i="5" s="1"/>
  <c r="G119" i="5" s="1"/>
  <c r="F122" i="5"/>
  <c r="F124" i="5" s="1"/>
  <c r="F119" i="5" s="1"/>
  <c r="E122" i="5"/>
  <c r="E118" i="5" s="1"/>
  <c r="D122" i="5"/>
  <c r="D124" i="5" s="1"/>
  <c r="D119" i="5" s="1"/>
  <c r="E124" i="5" l="1"/>
  <c r="E119" i="5" s="1"/>
  <c r="G118" i="5"/>
  <c r="D118" i="5"/>
  <c r="F118" i="5"/>
  <c r="C94" i="5"/>
  <c r="C96" i="5" s="1"/>
  <c r="E25" i="5" l="1"/>
  <c r="E19" i="5"/>
  <c r="E20" i="5"/>
  <c r="E14" i="5"/>
  <c r="E15" i="5"/>
  <c r="E11" i="5"/>
  <c r="E10" i="5"/>
  <c r="R201" i="7" l="1"/>
  <c r="R167" i="7"/>
  <c r="R157" i="7"/>
  <c r="Q45" i="7"/>
  <c r="Q31" i="7"/>
  <c r="R63" i="7"/>
  <c r="T201" i="7"/>
  <c r="S71" i="7"/>
  <c r="P67" i="7"/>
  <c r="P58" i="7"/>
  <c r="Q120" i="7"/>
  <c r="Q71" i="7"/>
  <c r="Q166" i="7"/>
  <c r="Q69" i="7"/>
  <c r="P201" i="7"/>
  <c r="S54" i="7"/>
  <c r="Q141" i="7"/>
  <c r="S83" i="7"/>
  <c r="T143" i="7"/>
  <c r="T121" i="7"/>
  <c r="T108" i="7"/>
  <c r="S120" i="7"/>
  <c r="P167" i="7"/>
  <c r="P157" i="7"/>
  <c r="S134" i="7"/>
  <c r="H192" i="7"/>
  <c r="R108" i="7"/>
  <c r="R121" i="7"/>
  <c r="R143" i="7"/>
  <c r="Q63" i="7"/>
  <c r="Q199" i="7"/>
  <c r="Q196" i="7"/>
  <c r="L192" i="7"/>
  <c r="S195" i="7" s="1"/>
  <c r="R83" i="7"/>
  <c r="R166" i="7"/>
  <c r="P166" i="7"/>
  <c r="S182" i="7"/>
  <c r="P133" i="7"/>
  <c r="P142" i="7"/>
  <c r="P134" i="7"/>
  <c r="S63" i="7"/>
  <c r="H72" i="7"/>
  <c r="X177" i="7"/>
  <c r="Q177" i="7"/>
  <c r="R134" i="7"/>
  <c r="R202" i="7"/>
  <c r="Q43" i="7"/>
  <c r="S201" i="7"/>
  <c r="R120" i="7"/>
  <c r="T172" i="7"/>
  <c r="T183" i="7"/>
  <c r="T200" i="7"/>
  <c r="T134" i="7"/>
  <c r="P121" i="7"/>
  <c r="P108" i="7"/>
  <c r="P143" i="7"/>
  <c r="K192" i="7"/>
  <c r="R195" i="7" s="1"/>
  <c r="S141" i="7"/>
  <c r="S73" i="7"/>
  <c r="S56" i="7"/>
  <c r="Q83" i="7"/>
  <c r="T182" i="7"/>
  <c r="P69" i="7"/>
  <c r="T140" i="7"/>
  <c r="P141" i="7"/>
  <c r="Q56" i="7"/>
  <c r="Q73" i="7"/>
  <c r="P43" i="7"/>
  <c r="R54" i="7"/>
  <c r="P140" i="7"/>
  <c r="T63" i="7"/>
  <c r="Q67" i="7"/>
  <c r="Q58" i="7"/>
  <c r="Q108" i="7"/>
  <c r="Q143" i="7"/>
  <c r="Q121" i="7"/>
  <c r="P120" i="7"/>
  <c r="S140" i="7"/>
  <c r="R69" i="7"/>
  <c r="P182" i="7"/>
  <c r="Q157" i="7"/>
  <c r="Q167" i="7"/>
  <c r="R56" i="7"/>
  <c r="R73" i="7"/>
  <c r="P45" i="7"/>
  <c r="P31" i="7"/>
  <c r="P56" i="7"/>
  <c r="P73" i="7"/>
  <c r="L72" i="7"/>
  <c r="S72" i="7" s="1"/>
  <c r="Q202" i="7"/>
  <c r="K72" i="7"/>
  <c r="R72" i="7" s="1"/>
  <c r="I192" i="7"/>
  <c r="P195" i="7" s="1"/>
  <c r="Q54" i="7"/>
  <c r="R199" i="7"/>
  <c r="R196" i="7"/>
  <c r="Q142" i="7"/>
  <c r="Q133" i="7"/>
  <c r="I72" i="7"/>
  <c r="P72" i="7" s="1"/>
  <c r="T71" i="7"/>
  <c r="T54" i="7"/>
  <c r="S196" i="7"/>
  <c r="S199" i="7"/>
  <c r="P54" i="7"/>
  <c r="T196" i="7"/>
  <c r="T199" i="7"/>
  <c r="P183" i="7"/>
  <c r="P200" i="7"/>
  <c r="P172" i="7"/>
  <c r="X175" i="7"/>
  <c r="P71" i="7"/>
  <c r="R177" i="7"/>
  <c r="S67" i="7"/>
  <c r="S58" i="7"/>
  <c r="T73" i="7"/>
  <c r="T56" i="7"/>
  <c r="P83" i="7"/>
  <c r="S121" i="7"/>
  <c r="S108" i="7"/>
  <c r="S143" i="7"/>
  <c r="Q82" i="7"/>
  <c r="S31" i="7"/>
  <c r="S45" i="7"/>
  <c r="Q182" i="7"/>
  <c r="M192" i="7"/>
  <c r="T195" i="7" s="1"/>
  <c r="T177" i="7"/>
  <c r="R142" i="7"/>
  <c r="R133" i="7"/>
  <c r="R140" i="7"/>
  <c r="S177" i="7"/>
  <c r="Q134" i="7"/>
  <c r="T83" i="7"/>
  <c r="S202" i="7"/>
  <c r="P82" i="7"/>
  <c r="R71" i="7"/>
  <c r="T166" i="7"/>
  <c r="R182" i="7"/>
  <c r="T120" i="7"/>
  <c r="S157" i="7"/>
  <c r="S167" i="7"/>
  <c r="T157" i="7"/>
  <c r="T167" i="7"/>
  <c r="S183" i="7"/>
  <c r="S200" i="7"/>
  <c r="S172" i="7"/>
  <c r="P199" i="7"/>
  <c r="P196" i="7"/>
  <c r="R82" i="7"/>
  <c r="S82" i="7"/>
  <c r="S43" i="7"/>
  <c r="P63" i="7"/>
  <c r="T43" i="7"/>
  <c r="R183" i="7"/>
  <c r="R200" i="7"/>
  <c r="R172" i="7"/>
  <c r="S166" i="7"/>
  <c r="T82" i="7"/>
  <c r="T141" i="7"/>
  <c r="X176" i="7"/>
  <c r="J192" i="7"/>
  <c r="Q195" i="7" s="1"/>
  <c r="P202" i="7"/>
  <c r="T142" i="7"/>
  <c r="T133" i="7"/>
  <c r="Q140" i="7"/>
  <c r="P177" i="7"/>
  <c r="R58" i="7"/>
  <c r="R67" i="7"/>
  <c r="Q200" i="7"/>
  <c r="Q172" i="7"/>
  <c r="Q183" i="7"/>
  <c r="J72" i="7"/>
  <c r="Q72" i="7" s="1"/>
  <c r="R141" i="7"/>
  <c r="T202" i="7"/>
  <c r="R43" i="7"/>
  <c r="S142" i="7"/>
  <c r="S133" i="7"/>
  <c r="S69" i="7"/>
  <c r="T69" i="7"/>
  <c r="T67" i="7"/>
  <c r="T58" i="7"/>
  <c r="Q201" i="7"/>
  <c r="T45" i="7"/>
  <c r="T31" i="7"/>
  <c r="M72" i="7"/>
  <c r="T72" i="7" s="1"/>
  <c r="R45" i="7"/>
  <c r="R31" i="7"/>
  <c r="Q139" i="7" l="1"/>
  <c r="S139" i="7"/>
  <c r="T139" i="7"/>
  <c r="P139" i="7"/>
  <c r="R1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Treasury</author>
  </authors>
  <commentList>
    <comment ref="D61" authorId="0" shapeId="0" xr:uid="{00000000-0006-0000-0500-000001000000}">
      <text>
        <r>
          <rPr>
            <b/>
            <sz val="9"/>
            <color indexed="81"/>
            <rFont val="Tahoma"/>
            <family val="2"/>
          </rPr>
          <t>Treasury:</t>
        </r>
        <r>
          <rPr>
            <sz val="9"/>
            <color indexed="81"/>
            <rFont val="Tahoma"/>
            <family val="2"/>
          </rPr>
          <t xml:space="preserve">
Initially, it was asked by Anne to Jane to look into the adjustment entry during budget time relating to WestConnex 
and the decision was taken as it was shown in policy purpose instead of financing activities. It was approved by Krishna by email on 301117
</t>
        </r>
      </text>
    </comment>
    <comment ref="D96" authorId="0" shapeId="0" xr:uid="{00000000-0006-0000-0500-000002000000}">
      <text>
        <r>
          <rPr>
            <b/>
            <sz val="9"/>
            <color indexed="81"/>
            <rFont val="Tahoma"/>
            <family val="2"/>
          </rPr>
          <t xml:space="preserve">Treasury
Sekar checked with Angela by email on 5/12/17 and could not locate. Sekar then checked with Rikka in System team and even after nearly 2 hours, still the reason could not be found. The conculsion is due to plug account and may be due Counterparty difference in Investment and borrowing may be the cause. </t>
        </r>
      </text>
    </comment>
    <comment ref="D97" authorId="0" shapeId="0" xr:uid="{00000000-0006-0000-0500-000003000000}">
      <text>
        <r>
          <rPr>
            <b/>
            <sz val="9"/>
            <color indexed="81"/>
            <rFont val="Tahoma"/>
            <family val="2"/>
          </rPr>
          <t>Treasury:</t>
        </r>
        <r>
          <rPr>
            <sz val="9"/>
            <color indexed="81"/>
            <rFont val="Tahoma"/>
            <family val="2"/>
          </rPr>
          <t xml:space="preserve">
Approval by Krishna orally on 5/12/17 (Discussion Sekar, Rikka and Krishna)</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<sst xmlns="http://schemas.openxmlformats.org/spreadsheetml/2006/main" count="1667" uniqueCount="537">
  <si>
    <t>STATEMENT OF FINANCES</t>
  </si>
  <si>
    <t xml:space="preserve">This spreadsheet contains data prepared for the 2020-21 NSW Budget. For further details please see Budget Paper 1 Budget Statement, Appendix A1, available at
</t>
  </si>
  <si>
    <t>http://www.budget.nsw.gov.au</t>
  </si>
  <si>
    <t>Published: 17 November 2020</t>
  </si>
  <si>
    <t>General government sector operating statement</t>
  </si>
  <si>
    <t>2018-19</t>
  </si>
  <si>
    <t>2019-20</t>
  </si>
  <si>
    <t>2020-21</t>
  </si>
  <si>
    <t>2021-22</t>
  </si>
  <si>
    <t>2022-23</t>
  </si>
  <si>
    <t>2023-24</t>
  </si>
  <si>
    <r>
      <t>Actual</t>
    </r>
    <r>
      <rPr>
        <vertAlign val="superscript"/>
        <sz val="8"/>
        <color theme="0"/>
        <rFont val="Arial"/>
        <family val="2"/>
      </rPr>
      <t>(a)</t>
    </r>
  </si>
  <si>
    <t>Actual</t>
  </si>
  <si>
    <t>Budget</t>
  </si>
  <si>
    <t>Forward Estimates</t>
  </si>
  <si>
    <t>$m</t>
  </si>
  <si>
    <t>Revenue from Transactions</t>
  </si>
  <si>
    <t>Taxation</t>
  </si>
  <si>
    <t>Grants and Subsidies</t>
  </si>
  <si>
    <t xml:space="preserve">   -  Commonwealth General Purpose</t>
  </si>
  <si>
    <t xml:space="preserve">   -  Commonwealth Specific Purpose Payments</t>
  </si>
  <si>
    <t xml:space="preserve">   -  Commonwealth National Partnership Payments</t>
  </si>
  <si>
    <t xml:space="preserve">   -  Other Commonwealth Payments</t>
  </si>
  <si>
    <t xml:space="preserve">   -  Other Grants and Subsidies</t>
  </si>
  <si>
    <t>Sale of Goods and Services</t>
  </si>
  <si>
    <t>Interest</t>
  </si>
  <si>
    <t>Dividend and Income Tax Equivalents from Other Sectors</t>
  </si>
  <si>
    <t>Other Dividends and Distributions</t>
  </si>
  <si>
    <t>Fines, Regulatory Fees and Other</t>
  </si>
  <si>
    <t>Total Revenue from Transactions</t>
  </si>
  <si>
    <t>Expenses from Transactions</t>
  </si>
  <si>
    <t>Employee</t>
  </si>
  <si>
    <t>Superannuation</t>
  </si>
  <si>
    <t xml:space="preserve">   -  Superannuation Interest Cost</t>
  </si>
  <si>
    <t xml:space="preserve">   -  Other Superannuation</t>
  </si>
  <si>
    <t>Depreciation and Amortisation</t>
  </si>
  <si>
    <t>Other Operating Expense</t>
  </si>
  <si>
    <t>Grants, Subsidies and Other Transfers</t>
  </si>
  <si>
    <t>Total Expenses from Transactions</t>
  </si>
  <si>
    <t>BUDGET RESULT - SURPLUS/(DEFICIT) 
[Net Operating Balance]</t>
  </si>
  <si>
    <t>Other Economic Flows - Included in the Operating Result</t>
  </si>
  <si>
    <t>Gain/(Loss) from Other Liabilities</t>
  </si>
  <si>
    <t>Other Net Gains/(Losses)</t>
  </si>
  <si>
    <t>Share of Earnings/Losses from Equity Investments (excluding Dividends)</t>
  </si>
  <si>
    <t>Dividends from Asset Sale Proceeds</t>
  </si>
  <si>
    <t>Allowance for Impairment of Receivables</t>
  </si>
  <si>
    <t>Deferred Income Tax from Other Sectors</t>
  </si>
  <si>
    <t>Other</t>
  </si>
  <si>
    <t>Other Economic Flows - included in Operating Result</t>
  </si>
  <si>
    <t>Operating Result</t>
  </si>
  <si>
    <t>Other Economic Flows - Other Comprehensive Income</t>
  </si>
  <si>
    <t>Items that will not be Reclassified to Operating Result</t>
  </si>
  <si>
    <t>Revaluations</t>
  </si>
  <si>
    <t>Share of Associate's Other Comprehensive Income/(Loss) that will not be Reclassified Subsequently to Operating Result</t>
  </si>
  <si>
    <t xml:space="preserve">Actuarial Gain/(Loss) from Superannuation </t>
  </si>
  <si>
    <t>Net Gain/(Loss) on Financial Assets at Fair Value through Other Comprehensive Income</t>
  </si>
  <si>
    <t>Deferred Tax Direct to Equity</t>
  </si>
  <si>
    <t>Items that may be Reclassified Subsequently to Operating Result</t>
  </si>
  <si>
    <t>Net Gain/(Loss) on Financial Instruments at Fair Value</t>
  </si>
  <si>
    <t>Share of Associate's Other Comprehensive Income/(Loss) that may be Reclassified Subsequently to Operating Result</t>
  </si>
  <si>
    <t>Comprehensive Result - Total Change in Net Worth</t>
  </si>
  <si>
    <t>Key Fiscal Aggregates</t>
  </si>
  <si>
    <t>Less: Net Other Economic Flows</t>
  </si>
  <si>
    <t>Equals: Budget Result - Net Operating Balance</t>
  </si>
  <si>
    <t>Less: Net Acquisition of Non-Financials Assets</t>
  </si>
  <si>
    <r>
      <t>Purchases of Non-Financials Assets</t>
    </r>
    <r>
      <rPr>
        <vertAlign val="superscript"/>
        <sz val="8"/>
        <color theme="1"/>
        <rFont val="Arial"/>
        <family val="2"/>
      </rPr>
      <t>(b)</t>
    </r>
  </si>
  <si>
    <t>Sales of Non-Financial Assets</t>
  </si>
  <si>
    <t>Less: Depreciation</t>
  </si>
  <si>
    <t>Plus: Change in Inventories</t>
  </si>
  <si>
    <t>Plus: Other Movements in Non-Financials Assets</t>
  </si>
  <si>
    <r>
      <t xml:space="preserve">                - Assets Acquired Using Leases</t>
    </r>
    <r>
      <rPr>
        <vertAlign val="superscript"/>
        <sz val="8"/>
        <color theme="1"/>
        <rFont val="Arial"/>
        <family val="2"/>
      </rPr>
      <t>(b)</t>
    </r>
  </si>
  <si>
    <r>
      <t xml:space="preserve">                - Assets Acquired Using Service Concession Arrangements</t>
    </r>
    <r>
      <rPr>
        <vertAlign val="superscript"/>
        <sz val="8"/>
        <color theme="1"/>
        <rFont val="Arial"/>
        <family val="2"/>
      </rPr>
      <t>(b)</t>
    </r>
  </si>
  <si>
    <t>(Financial Liability Model)</t>
  </si>
  <si>
    <t xml:space="preserve">                - Assets Acquired Using Service Concession Arrangements</t>
  </si>
  <si>
    <t>(Grant of Right to the Operator Model)</t>
  </si>
  <si>
    <t xml:space="preserve">                - Other</t>
  </si>
  <si>
    <t>Equals: Total Net Acquisition of Non-Financial Assets</t>
  </si>
  <si>
    <t>Equals: Net Lending/(Borrowing) [Fiscal Balance]</t>
  </si>
  <si>
    <t>OTHER FISCAL AGGREGATES</t>
  </si>
  <si>
    <r>
      <t>Capital Expenditure</t>
    </r>
    <r>
      <rPr>
        <vertAlign val="superscript"/>
        <sz val="8"/>
        <color theme="1"/>
        <rFont val="Arial"/>
        <family val="2"/>
      </rPr>
      <t>(b)</t>
    </r>
  </si>
  <si>
    <t>a) Additional disclosure for the 2020-21 Budget to disclose transactions with owners in their capacity as owners.
b) Capital expenditure comprises purchases of non-financial assets plus assets acquired using finance leases. 
c) Net borrowing for the NFPS sector excludes the impact of dividends accrued, and so may not fully reflect the sector's call on the financial markets.</t>
  </si>
  <si>
    <t>General government sector balance sheet</t>
  </si>
  <si>
    <r>
      <t>Actual</t>
    </r>
    <r>
      <rPr>
        <vertAlign val="superscript"/>
        <sz val="8"/>
        <color rgb="FFFFFFFF"/>
        <rFont val="Arial"/>
        <family val="2"/>
      </rPr>
      <t>(a)</t>
    </r>
  </si>
  <si>
    <t>Assets</t>
  </si>
  <si>
    <t>Financial Assets</t>
  </si>
  <si>
    <t>Cash and Cash Equivalents</t>
  </si>
  <si>
    <t>Receivables</t>
  </si>
  <si>
    <t>Investments, Loans and Placements</t>
  </si>
  <si>
    <t>Financial Assets at Fair Value</t>
  </si>
  <si>
    <t>Other Financial Assets</t>
  </si>
  <si>
    <t>Advances Paid</t>
  </si>
  <si>
    <t>Tax Equivalents Receivable</t>
  </si>
  <si>
    <t>Deferred Tax Equivalents</t>
  </si>
  <si>
    <t>Equity</t>
  </si>
  <si>
    <t>Investments in Other Public Sector Entities</t>
  </si>
  <si>
    <t>Investments in Associates</t>
  </si>
  <si>
    <t xml:space="preserve">Other </t>
  </si>
  <si>
    <t>Total Financial Assets</t>
  </si>
  <si>
    <t>Non-Financial Assets</t>
  </si>
  <si>
    <t>Contract Assets</t>
  </si>
  <si>
    <t>Inventories</t>
  </si>
  <si>
    <t>Forestry Stock and Other Biological Assets</t>
  </si>
  <si>
    <t>Assets Classified as Held for Sale</t>
  </si>
  <si>
    <t>Property, Plant and Equipment</t>
  </si>
  <si>
    <t>Land and Buildings</t>
  </si>
  <si>
    <t>Plant and Equipment</t>
  </si>
  <si>
    <t>Infrastructure Systems</t>
  </si>
  <si>
    <t>Right of Use Assets</t>
  </si>
  <si>
    <t>Intangibles</t>
  </si>
  <si>
    <t>Total Non-Financial Assets</t>
  </si>
  <si>
    <t>Total Assets</t>
  </si>
  <si>
    <t>Liabilities</t>
  </si>
  <si>
    <t>Deposits Held</t>
  </si>
  <si>
    <t>Payables</t>
  </si>
  <si>
    <t>Contract Liabilities</t>
  </si>
  <si>
    <t>Borrowings and Derivatives at Fair Value</t>
  </si>
  <si>
    <t>Borrowings at Amortised Cost</t>
  </si>
  <si>
    <t>Advances Received</t>
  </si>
  <si>
    <t>Employee Provisions</t>
  </si>
  <si>
    <r>
      <t>Superannuation Provision</t>
    </r>
    <r>
      <rPr>
        <vertAlign val="superscript"/>
        <sz val="8"/>
        <color theme="1"/>
        <rFont val="Arial"/>
        <family val="2"/>
      </rPr>
      <t>(b)</t>
    </r>
  </si>
  <si>
    <t>Tax Equivalents Payable</t>
  </si>
  <si>
    <t>Deferred Tax Equivalent Provision</t>
  </si>
  <si>
    <t>Other Provisions</t>
  </si>
  <si>
    <t>Total Liabilities</t>
  </si>
  <si>
    <t>NET ASSETS</t>
  </si>
  <si>
    <t>NET WORTH</t>
  </si>
  <si>
    <t>Accumulated Funds</t>
  </si>
  <si>
    <t>Reserves</t>
  </si>
  <si>
    <t>TOTAL NET WORTH</t>
  </si>
  <si>
    <r>
      <t>Net Debt</t>
    </r>
    <r>
      <rPr>
        <b/>
        <vertAlign val="superscript"/>
        <sz val="8"/>
        <color rgb="FF008EBA"/>
        <rFont val="Arial"/>
        <family val="2"/>
      </rPr>
      <t>(c)</t>
    </r>
  </si>
  <si>
    <r>
      <t>Net Financial Liabilities</t>
    </r>
    <r>
      <rPr>
        <b/>
        <vertAlign val="superscript"/>
        <sz val="8"/>
        <color rgb="FF008EBA"/>
        <rFont val="Arial"/>
        <family val="2"/>
      </rPr>
      <t>(d)</t>
    </r>
  </si>
  <si>
    <r>
      <t>Net Financial Worth</t>
    </r>
    <r>
      <rPr>
        <b/>
        <vertAlign val="superscript"/>
        <sz val="8"/>
        <color rgb="FF008EBA"/>
        <rFont val="Arial"/>
        <family val="2"/>
      </rPr>
      <t>(e)</t>
    </r>
  </si>
  <si>
    <t xml:space="preserve">a) Superannuation liabilities are reported net of prepaid superannuation contribution assets. </t>
  </si>
  <si>
    <t>b) Net debt comprises the sum of deposits held, borrowing and advances received, minus the sum of cash and cash equivalents, investments, loans and placements and advances paid.</t>
  </si>
  <si>
    <t>c) Net financial liabilities equals total liabilities less financial assets excluding equity investments in other public sector entities.</t>
  </si>
  <si>
    <t>d) Net financial worth equals total financial assets minus total financial liabilities.</t>
  </si>
  <si>
    <t>General government sector cash flow statement</t>
  </si>
  <si>
    <t>Cash Receipts from Operating Activities</t>
  </si>
  <si>
    <t>Sales of Goods and Services</t>
  </si>
  <si>
    <t>Grant and Subsidies Received</t>
  </si>
  <si>
    <t xml:space="preserve">Interest </t>
  </si>
  <si>
    <t>Dividends and Income Tax Equivalents from Other Sectors</t>
  </si>
  <si>
    <t>Total Cash Receipts from Operating Activities</t>
  </si>
  <si>
    <t>Cash Payments from Operating Activities</t>
  </si>
  <si>
    <t>Employee Related</t>
  </si>
  <si>
    <t>Payments for Goods and Services</t>
  </si>
  <si>
    <t xml:space="preserve">Grants and Subsidies </t>
  </si>
  <si>
    <t>Total Cash Payments from Operating Activities</t>
  </si>
  <si>
    <t xml:space="preserve">Net Cash Flows from Operating Activities </t>
  </si>
  <si>
    <t>Cash Flows from Investments in Non-Financial Assets</t>
  </si>
  <si>
    <t>Proceeds from Sale of Non-Financial Assets</t>
  </si>
  <si>
    <t>Purchases of Non-Financial Assets</t>
  </si>
  <si>
    <t>Net Cash Flows from Investments in Non-Financial Assets</t>
  </si>
  <si>
    <t>Cash Flows from Investments in Financial Assets for Policy Purposes</t>
  </si>
  <si>
    <t>Receipts</t>
  </si>
  <si>
    <t>Payments</t>
  </si>
  <si>
    <t>Net Cash Flows from Investments in Financial Assets for Policy Purposes</t>
  </si>
  <si>
    <t>Cash Flows from Investments in Financial Assets for Liquidity Purposes</t>
  </si>
  <si>
    <t>Proceeds from Sale of Investments</t>
  </si>
  <si>
    <t>Purchase of Investments</t>
  </si>
  <si>
    <t>Net Cash Flows from Investments in Financial Assets for Liquidity Purposes</t>
  </si>
  <si>
    <t>Net Cash Flows from Investing Activities</t>
  </si>
  <si>
    <t>Cash Flows from Financing Activities</t>
  </si>
  <si>
    <t>Advances (Net)</t>
  </si>
  <si>
    <t>Proceeds from Borrowings</t>
  </si>
  <si>
    <t>Repayment of Borrowings</t>
  </si>
  <si>
    <t>Deposits Received (Net)</t>
  </si>
  <si>
    <t>Other (Net)</t>
  </si>
  <si>
    <t>Net Cash Flows from Financing Activities</t>
  </si>
  <si>
    <t>Net Increase/(Decrease) in Cash Held</t>
  </si>
  <si>
    <t>Derivation of Cash Result</t>
  </si>
  <si>
    <t>Net Cash Flows From Operating Activities</t>
  </si>
  <si>
    <t>Cash Surplus/(Deficit)</t>
  </si>
  <si>
    <t>Public non-financial corporations sector operating statement</t>
  </si>
  <si>
    <t>Personnel Services Expense</t>
  </si>
  <si>
    <t>Income Tax Expense</t>
  </si>
  <si>
    <t>Transactions from Discontinuing Operations</t>
  </si>
  <si>
    <t>NET OPERATING BALANCE -  SURPLUS/(DEFICIT) AFTER TAX</t>
  </si>
  <si>
    <t xml:space="preserve">Deferred Income Tax </t>
  </si>
  <si>
    <t>Comprehensive Result - Before Transactions with Owners in their capacity as Owners</t>
  </si>
  <si>
    <t>Dividends Distributed</t>
  </si>
  <si>
    <t>Net Equity Injections</t>
  </si>
  <si>
    <t>Total Change in Net Worth</t>
  </si>
  <si>
    <r>
      <t>Dividends Accrued</t>
    </r>
    <r>
      <rPr>
        <vertAlign val="superscript"/>
        <sz val="8"/>
        <color theme="1"/>
        <rFont val="Arial"/>
        <family val="2"/>
      </rPr>
      <t>(c)</t>
    </r>
  </si>
  <si>
    <t>a) Additional disclosure for the 2020-21 Budget to disclose transactions with owners in their capacity as owners.
b) Capital expenditure comprises purchases of non-financial assets plus assets acquired using finance leases. 
c) Net borrowing for the PNFC sector excludes the impact of dividends accrued, and so may not fully reflect the sector's call on the financial markets.</t>
  </si>
  <si>
    <t>Public non-financial corporations sector balance sheet</t>
  </si>
  <si>
    <t>Investment Properties</t>
  </si>
  <si>
    <t>Liabilities Directly Associated with Assets Held for Sale</t>
  </si>
  <si>
    <t>a) Superannuation liabilities are reported net of prepaid superannuation contribution assets.
b) Net debt comprises the sum of deposits held, borrowings and advances received, minus the sum of cash and cash equivalents, investments, loans and placements and advances paid. 
c) Net financial liabilities equals total liabilities less financial assets excluding equity investments in public sector entities. 
d) Net financial worth equals total financial assets minus total financial liabilities.</t>
  </si>
  <si>
    <t>Public non-financial corporations sector cash flow statement</t>
  </si>
  <si>
    <t xml:space="preserve">Grant and Subsidies </t>
  </si>
  <si>
    <t>Personnel Services</t>
  </si>
  <si>
    <t>Distributions Paid</t>
  </si>
  <si>
    <t>Net Cash Flows from Operating Activities</t>
  </si>
  <si>
    <t>Dividends Paid</t>
  </si>
  <si>
    <t>Non-financial public sector operating statement</t>
  </si>
  <si>
    <t>NET OPERATING BALANCE - SURPLUS/(DEFICIT)</t>
  </si>
  <si>
    <t>Others</t>
  </si>
  <si>
    <t>Discontinuing Operations - Other Economic Flows</t>
  </si>
  <si>
    <t>Share of Earnings from Associates from Revaluations</t>
  </si>
  <si>
    <t>Net Gain/(Loss) on Available for Sale Financial Assets</t>
  </si>
  <si>
    <r>
      <t>Purchases of Non-Financials Assets</t>
    </r>
    <r>
      <rPr>
        <vertAlign val="superscript"/>
        <sz val="8"/>
        <color theme="1"/>
        <rFont val="Arial"/>
        <family val="2"/>
      </rPr>
      <t>(c)</t>
    </r>
  </si>
  <si>
    <r>
      <t xml:space="preserve">                - Assets Acquired Using Leases</t>
    </r>
    <r>
      <rPr>
        <vertAlign val="superscript"/>
        <sz val="8"/>
        <color theme="1"/>
        <rFont val="Arial"/>
        <family val="2"/>
      </rPr>
      <t>(c)</t>
    </r>
  </si>
  <si>
    <r>
      <t xml:space="preserve">                - Assets Acquired Using Service Concession Arrangements</t>
    </r>
    <r>
      <rPr>
        <vertAlign val="superscript"/>
        <sz val="8"/>
        <color theme="1"/>
        <rFont val="Arial"/>
        <family val="2"/>
      </rPr>
      <t>(c)</t>
    </r>
  </si>
  <si>
    <r>
      <t>Equals: Net Lending/(Borrowing) [Fiscal Balance]</t>
    </r>
    <r>
      <rPr>
        <b/>
        <vertAlign val="superscript"/>
        <sz val="8"/>
        <color rgb="FF008EBA"/>
        <rFont val="Arial"/>
        <family val="2"/>
      </rPr>
      <t>(b)</t>
    </r>
  </si>
  <si>
    <r>
      <t>Capital Expenditure</t>
    </r>
    <r>
      <rPr>
        <vertAlign val="superscript"/>
        <sz val="8"/>
        <color theme="1"/>
        <rFont val="Arial"/>
        <family val="2"/>
      </rPr>
      <t>(c)</t>
    </r>
  </si>
  <si>
    <t>Non-financial public sector balance sheet</t>
  </si>
  <si>
    <t>Non-financial public sector cash flow statement</t>
  </si>
  <si>
    <t>Grant and Subsidies</t>
  </si>
  <si>
    <t>Dividends and Income Tax Equivalents</t>
  </si>
  <si>
    <t xml:space="preserve">Receipts </t>
  </si>
  <si>
    <t>Scenario</t>
  </si>
  <si>
    <t>SY0099</t>
  </si>
  <si>
    <t>SP0099</t>
  </si>
  <si>
    <t>SB1819</t>
  </si>
  <si>
    <t>Data Category</t>
  </si>
  <si>
    <t>DAA100</t>
  </si>
  <si>
    <t>DBA999</t>
  </si>
  <si>
    <t>Period</t>
  </si>
  <si>
    <t>Jun</t>
  </si>
  <si>
    <t>Apr</t>
  </si>
  <si>
    <t>HY2</t>
  </si>
  <si>
    <t>Year</t>
  </si>
  <si>
    <t>ECP</t>
  </si>
  <si>
    <t>TopC5</t>
  </si>
  <si>
    <t>ICP</t>
  </si>
  <si>
    <t>[ICP Top]</t>
  </si>
  <si>
    <t>Program</t>
  </si>
  <si>
    <t>TopC1</t>
  </si>
  <si>
    <t xml:space="preserve">Reporting </t>
  </si>
  <si>
    <t>[None]</t>
  </si>
  <si>
    <t>Value</t>
  </si>
  <si>
    <t>&lt;Entity Curr Total&gt;</t>
  </si>
  <si>
    <t>View</t>
  </si>
  <si>
    <t>YTD</t>
  </si>
  <si>
    <t>Connection</t>
  </si>
  <si>
    <t>BudgetPapers</t>
  </si>
  <si>
    <t>2016-17</t>
  </si>
  <si>
    <t>2017-18</t>
  </si>
  <si>
    <t>Revised</t>
  </si>
  <si>
    <t>Account</t>
  </si>
  <si>
    <t>Description</t>
  </si>
  <si>
    <t>Entity</t>
  </si>
  <si>
    <t>Movements</t>
  </si>
  <si>
    <t>AR101000000</t>
  </si>
  <si>
    <t>ECTSSA.ECPFCO</t>
  </si>
  <si>
    <t>TopC2</t>
  </si>
  <si>
    <t>AR102000000</t>
  </si>
  <si>
    <t>Grants and Subsidies Revenue</t>
  </si>
  <si>
    <t>AR102010000</t>
  </si>
  <si>
    <t>Commonwealth General Purpose</t>
  </si>
  <si>
    <t>AR102020000</t>
  </si>
  <si>
    <t>Commonwealth Specific Purpose and Other Payments</t>
  </si>
  <si>
    <t>AR102030000</t>
  </si>
  <si>
    <t>Commonwealth National Partnership Payments</t>
  </si>
  <si>
    <t>AR102040000</t>
  </si>
  <si>
    <t>Other Commonwealth Payments</t>
  </si>
  <si>
    <t>AR102090000</t>
  </si>
  <si>
    <t>Other Grants and Subsidies</t>
  </si>
  <si>
    <t>AR103000000</t>
  </si>
  <si>
    <t>AR104000000</t>
  </si>
  <si>
    <t>Interest Revenue</t>
  </si>
  <si>
    <t>AR105000000</t>
  </si>
  <si>
    <t>AR106000000</t>
  </si>
  <si>
    <t>AR107000000</t>
  </si>
  <si>
    <t>Fines, Regulatory Fees and Other Revenue</t>
  </si>
  <si>
    <t>AR100000000</t>
  </si>
  <si>
    <t>Revenue</t>
  </si>
  <si>
    <t/>
  </si>
  <si>
    <t>AE201000000</t>
  </si>
  <si>
    <t>Employee Expenses</t>
  </si>
  <si>
    <t>AE202000000</t>
  </si>
  <si>
    <t>Superannuation Interest Cost</t>
  </si>
  <si>
    <t>AE203000000</t>
  </si>
  <si>
    <t>Other Superannuation</t>
  </si>
  <si>
    <t>AE204000000</t>
  </si>
  <si>
    <t>AE205000000</t>
  </si>
  <si>
    <t>Interest Expenses</t>
  </si>
  <si>
    <t>AE208000000</t>
  </si>
  <si>
    <t>Other Operating Expenses</t>
  </si>
  <si>
    <t>Other Operating</t>
  </si>
  <si>
    <t>AE209000000</t>
  </si>
  <si>
    <t>Grants, Subsidies and Other Transfer Expenses</t>
  </si>
  <si>
    <t>AE200000000</t>
  </si>
  <si>
    <t>Expenses</t>
  </si>
  <si>
    <t>AR300000000</t>
  </si>
  <si>
    <t>Discontinuing Operations</t>
  </si>
  <si>
    <t>ARNetOpeBal</t>
  </si>
  <si>
    <t>Net Operating Balance</t>
  </si>
  <si>
    <t>AR401000000</t>
  </si>
  <si>
    <t>Net Gains/Losses on Liabilities</t>
  </si>
  <si>
    <t>AR402000000</t>
  </si>
  <si>
    <t>Other Net Gain/(Losses) in the Operating Result</t>
  </si>
  <si>
    <t>AR403000000</t>
  </si>
  <si>
    <t>Share of Earnings in Associates and Joint Ventures</t>
  </si>
  <si>
    <t>Share of Earnings from Associates (excluding Dividends)</t>
  </si>
  <si>
    <t>AE405000000</t>
  </si>
  <si>
    <t>AR407000000</t>
  </si>
  <si>
    <t>AR408000000</t>
  </si>
  <si>
    <t>AR400000000</t>
  </si>
  <si>
    <t>Other Economic Flows</t>
  </si>
  <si>
    <t>AROpeResult</t>
  </si>
  <si>
    <t>AROCI100000</t>
  </si>
  <si>
    <t>AROCI100001</t>
  </si>
  <si>
    <t>AROCI100002</t>
  </si>
  <si>
    <t>AROCI100003</t>
  </si>
  <si>
    <t>Superannuation Actuarial Gain/(Loss)</t>
  </si>
  <si>
    <t>AROCI100004</t>
  </si>
  <si>
    <t>Deferred Tax Adjustment through Equity</t>
  </si>
  <si>
    <t>AROCI200000</t>
  </si>
  <si>
    <t>AROCI210001</t>
  </si>
  <si>
    <t>Net Gain/(Loss) on Equity Investments in Other Sectors</t>
  </si>
  <si>
    <t>AROCI200003</t>
  </si>
  <si>
    <t>AROCI210004</t>
  </si>
  <si>
    <t>AROCI000000</t>
  </si>
  <si>
    <t>OTHER COMPREHENSIVE INCOME</t>
  </si>
  <si>
    <t>ARComprehen</t>
  </si>
  <si>
    <t>Comprehensive Result</t>
  </si>
  <si>
    <r>
      <t>Comprehensive Result - Total Change in Net Worth</t>
    </r>
    <r>
      <rPr>
        <b/>
        <vertAlign val="superscript"/>
        <sz val="8"/>
        <color rgb="FF0579B9"/>
        <rFont val="Arial"/>
        <family val="2"/>
      </rPr>
      <t>(a)</t>
    </r>
  </si>
  <si>
    <t>ASNETLEN005</t>
  </si>
  <si>
    <t>Purchases of Non-Financials Assets</t>
  </si>
  <si>
    <t>ASNETLEN006</t>
  </si>
  <si>
    <t>ASNETLEN007</t>
  </si>
  <si>
    <t>ASNETLEN008</t>
  </si>
  <si>
    <t>ASNETLEN010</t>
  </si>
  <si>
    <t>Assets Acquired Using Finance Leases</t>
  </si>
  <si>
    <t xml:space="preserve">                - Assets Acquired Using Finance Leases</t>
  </si>
  <si>
    <t>ASNETLEN011</t>
  </si>
  <si>
    <t>ASNETLEN004</t>
  </si>
  <si>
    <t>ASNETLEN014</t>
  </si>
  <si>
    <t>EQUALS: NET LENDING/(BORROWING)</t>
  </si>
  <si>
    <t>ASCapExpTot</t>
  </si>
  <si>
    <t>Net Capital Expenditure</t>
  </si>
  <si>
    <t>AL711091001</t>
  </si>
  <si>
    <t>Current Provision - Dividends - Public Trading Entities</t>
  </si>
  <si>
    <t>Dividends Accrued</t>
  </si>
  <si>
    <t>AA501000000</t>
  </si>
  <si>
    <t>AA502000000</t>
  </si>
  <si>
    <t>AA506000000</t>
  </si>
  <si>
    <t>AA503000000</t>
  </si>
  <si>
    <t>AA504000000</t>
  </si>
  <si>
    <t>AA505000000</t>
  </si>
  <si>
    <t>AA507000000</t>
  </si>
  <si>
    <t>Deferred Tax Equivalent Assets</t>
  </si>
  <si>
    <t>AA508000000</t>
  </si>
  <si>
    <t>Equity Investments in Other Public Sector Entities</t>
  </si>
  <si>
    <t>AA509000000</t>
  </si>
  <si>
    <t>Equity Investments in Associates</t>
  </si>
  <si>
    <t>AA510000000</t>
  </si>
  <si>
    <t>Other Equity Investments</t>
  </si>
  <si>
    <t>AA500000000</t>
  </si>
  <si>
    <t>AA601000000</t>
  </si>
  <si>
    <t>AA602000000</t>
  </si>
  <si>
    <t>AA603000000</t>
  </si>
  <si>
    <t>AA604000000</t>
  </si>
  <si>
    <t>AA605010000</t>
  </si>
  <si>
    <t>AA605020000</t>
  </si>
  <si>
    <t>AA605030000</t>
  </si>
  <si>
    <t>AA606000000</t>
  </si>
  <si>
    <t>AA607000000</t>
  </si>
  <si>
    <t>Other Non-Financial Assets</t>
  </si>
  <si>
    <t>AA600000000</t>
  </si>
  <si>
    <t>ASKPITOTAST</t>
  </si>
  <si>
    <t>AL701000000</t>
  </si>
  <si>
    <t>AL702000000</t>
  </si>
  <si>
    <t>AL705000000</t>
  </si>
  <si>
    <t>AL706000000</t>
  </si>
  <si>
    <t>AL707000000</t>
  </si>
  <si>
    <t>Advanced Received</t>
  </si>
  <si>
    <t>AL708000000</t>
  </si>
  <si>
    <t>AL709000000</t>
  </si>
  <si>
    <t>Superannuation Provision</t>
  </si>
  <si>
    <r>
      <t>Superannuation Provision</t>
    </r>
    <r>
      <rPr>
        <vertAlign val="superscript"/>
        <sz val="8"/>
        <color theme="1"/>
        <rFont val="Arial"/>
        <family val="2"/>
      </rPr>
      <t>(a)</t>
    </r>
  </si>
  <si>
    <t>AL710000000</t>
  </si>
  <si>
    <t>AL711000000</t>
  </si>
  <si>
    <t>AL712000000</t>
  </si>
  <si>
    <t>Other Liabilities</t>
  </si>
  <si>
    <t>AL700000000</t>
  </si>
  <si>
    <t>AANetAssets</t>
  </si>
  <si>
    <t>Net Assets (Net Worth)</t>
  </si>
  <si>
    <t>AQ802000000</t>
  </si>
  <si>
    <t>AQ803000000</t>
  </si>
  <si>
    <t>Reserves + Capital</t>
  </si>
  <si>
    <t>AQ801000000</t>
  </si>
  <si>
    <t>Capital</t>
  </si>
  <si>
    <t>AQ800000000</t>
  </si>
  <si>
    <t>ASGGDebtTot</t>
  </si>
  <si>
    <t>Net Debt</t>
  </si>
  <si>
    <r>
      <t>Net Debt</t>
    </r>
    <r>
      <rPr>
        <b/>
        <vertAlign val="superscript"/>
        <sz val="8"/>
        <color rgb="FF0579B9"/>
        <rFont val="Arial"/>
        <family val="2"/>
      </rPr>
      <t>(b)</t>
    </r>
  </si>
  <si>
    <t>ASFiLiabTot</t>
  </si>
  <si>
    <t>Net Financial Liabilities</t>
  </si>
  <si>
    <r>
      <t>Net Financial Liabilities</t>
    </r>
    <r>
      <rPr>
        <b/>
        <vertAlign val="superscript"/>
        <sz val="8"/>
        <color rgb="FF0579B9"/>
        <rFont val="Arial"/>
        <family val="2"/>
      </rPr>
      <t>(c)</t>
    </r>
  </si>
  <si>
    <t>ASKPINETFIW</t>
  </si>
  <si>
    <t>Net Financial Worth</t>
  </si>
  <si>
    <r>
      <t>Net Financial Worth</t>
    </r>
    <r>
      <rPr>
        <b/>
        <vertAlign val="superscript"/>
        <sz val="8"/>
        <color rgb="FF0579B9"/>
        <rFont val="Arial"/>
        <family val="2"/>
      </rPr>
      <t>(d)</t>
    </r>
  </si>
  <si>
    <t>ACCF0111000</t>
  </si>
  <si>
    <t>Taxes Received</t>
  </si>
  <si>
    <t>MSCFLW</t>
  </si>
  <si>
    <t>ACCF0112000</t>
  </si>
  <si>
    <t>Receipts from Sales of Goods and Services</t>
  </si>
  <si>
    <t>ACCF0113000</t>
  </si>
  <si>
    <t>ACCF0114000</t>
  </si>
  <si>
    <t>Interest Receipts</t>
  </si>
  <si>
    <t>ACCF0115000</t>
  </si>
  <si>
    <t>ACCF0116000</t>
  </si>
  <si>
    <t>Other Operating Receipts</t>
  </si>
  <si>
    <t>Other Receipts</t>
  </si>
  <si>
    <t>ACCF0110000</t>
  </si>
  <si>
    <t>Total Cash Received from Operating Activities</t>
  </si>
  <si>
    <t>ACCF0121000</t>
  </si>
  <si>
    <t>Payments for Employees</t>
  </si>
  <si>
    <t>ACCF0122000</t>
  </si>
  <si>
    <t>Payments for Superannuation</t>
  </si>
  <si>
    <t>ACCF0123000</t>
  </si>
  <si>
    <t>ACCF0124000</t>
  </si>
  <si>
    <t>Grants and Subsidies Paid</t>
  </si>
  <si>
    <t>ACCF0125000</t>
  </si>
  <si>
    <t>Interest Paid</t>
  </si>
  <si>
    <t>ACCF0127000</t>
  </si>
  <si>
    <t>Other Operating Payments</t>
  </si>
  <si>
    <t>Other Payments</t>
  </si>
  <si>
    <t>ACCF0120000</t>
  </si>
  <si>
    <t>Total Cash Payments For Operating Activities</t>
  </si>
  <si>
    <t>ACCF0100000</t>
  </si>
  <si>
    <t>ACCF0211000</t>
  </si>
  <si>
    <t>Proceeds from Sales of Non-Financial Assets</t>
  </si>
  <si>
    <t>ACCF0212000</t>
  </si>
  <si>
    <t>ACCF0210000</t>
  </si>
  <si>
    <t>ACCF0221000</t>
  </si>
  <si>
    <t>Cash Receipts from Investments for Policy Purposes</t>
  </si>
  <si>
    <t>ACCF0222000</t>
  </si>
  <si>
    <t>Cash Paid for Investments for Policy Purposes</t>
  </si>
  <si>
    <t>ACCF0220000</t>
  </si>
  <si>
    <t>Net Cash Flows from Investments in Financial Assets (Policy Purposes)</t>
  </si>
  <si>
    <t>ACCF0231000</t>
  </si>
  <si>
    <t>Proceeds from Sale/Maturity of Investments</t>
  </si>
  <si>
    <t>Receipts from Sale/Maturity of Investments</t>
  </si>
  <si>
    <t>ACCF0232000</t>
  </si>
  <si>
    <t>Payments for the Purchase of Investments</t>
  </si>
  <si>
    <t>Payments for Purchase of Investments</t>
  </si>
  <si>
    <t>ACCF0230000</t>
  </si>
  <si>
    <t>Net Cash Flows from Investments in Financial Assets (Liquidity Purposes)</t>
  </si>
  <si>
    <t>ACCF0200000</t>
  </si>
  <si>
    <t>NET CASH FLOWS FROM INVESTING ACTIVITIES</t>
  </si>
  <si>
    <t>ACCF0311000</t>
  </si>
  <si>
    <t>ACCF0321000</t>
  </si>
  <si>
    <t>Advances Repaid</t>
  </si>
  <si>
    <t>ACCF0312000</t>
  </si>
  <si>
    <t>ACCF0323000</t>
  </si>
  <si>
    <t>ACCF0322000</t>
  </si>
  <si>
    <t>ACCF0313000</t>
  </si>
  <si>
    <t>Deposits Received - Net</t>
  </si>
  <si>
    <t>Deposits Received (net)</t>
  </si>
  <si>
    <t>Other Financing Payments (net) Receipts + Payments</t>
  </si>
  <si>
    <t>Other Financing Receipts/ (Payments)</t>
  </si>
  <si>
    <t>ACCF0315000</t>
  </si>
  <si>
    <t>Other Financing Receipts</t>
  </si>
  <si>
    <t>ACCF0326000</t>
  </si>
  <si>
    <t>Other Financing Payments</t>
  </si>
  <si>
    <t>ACCF0300000</t>
  </si>
  <si>
    <t>NET CASH FLOWS FROM FINANCING ACTIVITIES</t>
  </si>
  <si>
    <t>ACCshFlwNet</t>
  </si>
  <si>
    <t>ACDERCASHSR</t>
  </si>
  <si>
    <t>Cash Surplus (Deficit)</t>
  </si>
  <si>
    <t xml:space="preserve">MANUAL ADJUSTMENT IN UPF CHAPTERS </t>
  </si>
  <si>
    <t>A</t>
  </si>
  <si>
    <t>Difference between Budget 17-18 Publication and PRIME AASB1049 Report</t>
  </si>
  <si>
    <t>Table B6: PNFC Cashflow</t>
  </si>
  <si>
    <t>2017-18 Budget Column</t>
  </si>
  <si>
    <t>PRIME</t>
  </si>
  <si>
    <t>Budget Publication</t>
  </si>
  <si>
    <t>Difference</t>
  </si>
  <si>
    <t>Cashflow manual adjustment during Budget17-18</t>
  </si>
  <si>
    <t>Under "Cashflows from Financing Activities"</t>
  </si>
  <si>
    <t>Repayment of borrowings</t>
  </si>
  <si>
    <t>Under "Derivation of Cash Result"</t>
  </si>
  <si>
    <t>Dividends paid</t>
  </si>
  <si>
    <t>Table B9 : NFPS Cashflow</t>
  </si>
  <si>
    <t>Under "Cashflows form Investments in Financial Assets for Policy Purpose"</t>
  </si>
  <si>
    <t>Note: Shown as one line in Receipts at Budget time.</t>
  </si>
  <si>
    <t>Table B10: Loan Council Allocation Estimates</t>
  </si>
  <si>
    <t>PNFC Cash Deficit / (Surplus)</t>
  </si>
  <si>
    <t>The above adjustment is based on the manual budget adjustment made during the budget time, due to PRIME cashflow issues:</t>
  </si>
  <si>
    <t>G:\secure\Reports\Bpapers\2017-18\4. Budget Paper 1 (Budget Statement)\Appendix A1 - Statement of Finances\Archive\Reports 15 June am\[Copy of Budget 2018 Financial Statements_CFlows.xlsx]NFPS CFS</t>
  </si>
  <si>
    <t>Table B7 : NFPS Operating Statement</t>
  </si>
  <si>
    <t>Manually adjusted - analysis made for WCXM4 and M5 and forward years dividend accrued are NIL, but would retain</t>
  </si>
  <si>
    <t>Budget figures as it is already published.</t>
  </si>
  <si>
    <t>working file:</t>
  </si>
  <si>
    <t>G:\fmr\Reporting\Loan Council\2018-19 Bid\HYR 2017-18\HYR Cashflow Analysis\[NFPS Dividend Accrued HYR17-18.xlsx]Dividend (2)</t>
  </si>
  <si>
    <t>Table B4 : PNFC Operating statement</t>
  </si>
  <si>
    <t>Net Gain/(loss) on equity investment and other are combined as PNFC cannot have equity holding in other sectors.</t>
  </si>
  <si>
    <t>Refer : Items that may be Reclassified Subsequently to Operating Result</t>
  </si>
  <si>
    <t>This adjustment is similar to the adjustment made during Budget time 2017-18 and shown as 1 line</t>
  </si>
  <si>
    <t>Other adjustment</t>
  </si>
  <si>
    <t>Table B4: PNFC Operating Statement:</t>
  </si>
  <si>
    <t>Revenue - Grants and subsidies - other commonwealth payments and other grants and subsidies are combined into 1 line, as Sydney Water (around 40k) and Water NSW (around $3.7m) cannot receive from commonwealth.</t>
  </si>
  <si>
    <t>It must be other grants and subsidies (as per Anne's review and suggestion for change).</t>
  </si>
  <si>
    <t xml:space="preserve">workings : </t>
  </si>
  <si>
    <t>G:\fmr\Reporting\Loan Council\2018-19 Bid\HYR 2017-18\HYR Cashflow Analysis\[PNFC Grants and Subsidies Adjustment.xlsx]PNFC Grants and subsidies</t>
  </si>
  <si>
    <t xml:space="preserve">Table B6: PNFC Cashflow           and </t>
  </si>
  <si>
    <t>workings:</t>
  </si>
  <si>
    <t>G:\fmr\Reporting\Loan Council\2018-19 Bid\HYR 2017-18\HYR Cashflow Analysis\[HYR 17-18 LCA Cashflow manual adjustment on 301117.xlsx]Manual Adjustment</t>
  </si>
  <si>
    <t xml:space="preserve">Amount shown in negative payment moved to Receipts in PNFC (2017-18 revised to 2020-21) and NFPS </t>
  </si>
  <si>
    <t>Rows impacted:</t>
  </si>
  <si>
    <t>Note: For PNFC, shown as one line in Receipt similar to Budget</t>
  </si>
  <si>
    <t xml:space="preserve">Payments </t>
  </si>
  <si>
    <t xml:space="preserve">PNFC  -      Receipts </t>
  </si>
  <si>
    <t>and</t>
  </si>
  <si>
    <t>NFPS - Receipts</t>
  </si>
  <si>
    <t>Note : See below for details</t>
  </si>
  <si>
    <t>Approved by Krishna on 30/11/17</t>
  </si>
  <si>
    <t>Details PNFC Cashflow adjustment refer 2 above relating to WestConnex</t>
  </si>
  <si>
    <t>Lines impacted</t>
  </si>
  <si>
    <t>Workings:</t>
  </si>
  <si>
    <t>Negative sign issue in Advances Received</t>
  </si>
  <si>
    <t>G:\fmr\Reporting\Loan Council\2018-19 Bid\HYR 2017-18\HYR Cashflow Analysis</t>
  </si>
  <si>
    <t>Advances Received - as per AASB1049 report</t>
  </si>
  <si>
    <t>File name: Other Manual Cflow Adj for HYR17-18.pdf</t>
  </si>
  <si>
    <t>Manual adjustment</t>
  </si>
  <si>
    <t>Issues in Plug account and cannot be resolved.</t>
  </si>
  <si>
    <t>Approved by Krishna on 5/12/17</t>
  </si>
  <si>
    <t>Table B3 : GG Cashflow &amp; Table B9 : NFPS Cashflow</t>
  </si>
  <si>
    <t>Manually adjusted to move from Receipts to Payment</t>
  </si>
  <si>
    <t>Total will not change</t>
  </si>
  <si>
    <t xml:space="preserve">Approved by Krishna on 6/12/17 </t>
  </si>
  <si>
    <t>(John P cleared $176m negative cash due to NSW Rural Assistance authority, still there is a small balance in Cashflow)</t>
  </si>
  <si>
    <t>Lines Impacted</t>
  </si>
  <si>
    <t>Before</t>
  </si>
  <si>
    <t>Approved by Krishna on 7/12/17 5pm</t>
  </si>
  <si>
    <t>should equal to movement in PFC Balance Sheet Networth, manually the amount is adjusted.</t>
  </si>
  <si>
    <t>Adjustment</t>
  </si>
  <si>
    <t>manual adj for NFPS operstat relating to PFC networth.pdf</t>
  </si>
  <si>
    <t>GG Balance Sheet</t>
  </si>
  <si>
    <t>Before change</t>
  </si>
  <si>
    <t>Approved on 08/12/17 by Krishna.</t>
  </si>
  <si>
    <t>Based on Greg/Andrew review and referring YE GG Balance Sheet balance</t>
  </si>
  <si>
    <t>After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</si>
</sst>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0_);\(#,##0\)"/>
    <numFmt numFmtId="165" formatCode="&quot;...&quot;"/>
    <numFmt numFmtId="166" formatCode="&quot;(&quot;#,##0&quot;)&quot;;&quot;&quot;#,##0"/>
    <numFmt numFmtId="167" formatCode="mmmm\ yyyy"/>
    <numFmt numFmtId="168" formatCode="_(* #,##0.00_);_(* \(#,##0.00\);_(* &quot;-&quot;??_);_(@_)"/>
    <numFmt numFmtId="169" formatCode="#,##0\ ;\(#,##0\);\-\ "/>
    <numFmt numFmtId="170" formatCode="#,##0;[Red]\(#,##0\);..."/>
    <numFmt numFmtId="171" formatCode="#,##0\ ;\(#,##0\);..."/>
    <numFmt numFmtId="172" formatCode="_-&quot;$&quot;* #,##0_-;\-&quot;$&quot;* #,##0_-;_-&quot;$&quot;* &quot;-&quot;??_-;_-@_-"/>
    <numFmt numFmtId="173" formatCode="#,##0;\(#,##0\);..."/>
    <numFmt numFmtId="174" formatCode="_-* #,##0_-;\-* #,##0_-;_-* &quot;-&quot;??_-;_-@_-"/>
    <numFmt numFmtId="175" formatCode="#,##0\ ;\(#,##0\);...\ \ "/>
    <numFmt numFmtId="176" formatCode="#,##0\ ;\(#,##0\)\ ;...\ "/>
  </numFmts>
  <fonts count="59"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9"/>
      <color theme="1"/>
      <name val="Arial"/>
      <family val="2"/>
    </font>
    <font>
      <sz val="9"/>
      <color theme="1"/>
      <name val="Arial"/>
      <family val="2"/>
    </font>
    <font>
      <sz val="8"/>
      <color theme="1"/>
      <name val="Arial"/>
      <family val="2"/>
    </font>
    <font>
      <sz val="8.5"/>
      <color rgb="FFFFFFFF"/>
      <name val="Arial"/>
      <family val="2"/>
    </font>
    <font>
      <i/>
      <sz val="11"/>
      <name val="Calibri"/>
      <family val="2"/>
      <scheme val="minor"/>
    </font>
    <font>
      <b/>
      <sz val="8"/>
      <color theme="1"/>
      <name val="Arial"/>
      <family val="2"/>
    </font>
    <font>
      <b/>
      <sz val="8"/>
      <color rgb="FF0579B9"/>
      <name val="Arial"/>
      <family val="2"/>
    </font>
    <font>
      <b/>
      <i/>
      <sz val="8"/>
      <color theme="1"/>
      <name val="Arial"/>
      <family val="2"/>
    </font>
    <font>
      <b/>
      <vertAlign val="superscript"/>
      <sz val="8"/>
      <color rgb="FF0579B9"/>
      <name val="Arial"/>
      <family val="2"/>
    </font>
    <font>
      <vertAlign val="superscript"/>
      <sz val="8"/>
      <color theme="1"/>
      <name val="Arial"/>
      <family val="2"/>
    </font>
    <font>
      <sz val="8"/>
      <color rgb="FFFFFFFF"/>
      <name val="Arial"/>
      <family val="2"/>
    </font>
    <font>
      <sz val="11"/>
      <color theme="1"/>
      <name val="Arial"/>
      <family val="2"/>
    </font>
    <font>
      <sz val="10"/>
      <name val="Arial"/>
      <family val="2"/>
    </font>
    <font>
      <sz val="10"/>
      <name val="Arial Narrow"/>
      <family val="2"/>
    </font>
    <font>
      <sz val="10"/>
      <name val="Times New Roman"/>
      <family val="1"/>
    </font>
    <font>
      <u/>
      <sz val="10"/>
      <color theme="10"/>
      <name val="Arial"/>
      <family val="2"/>
    </font>
    <font>
      <sz val="10"/>
      <color theme="1"/>
      <name val="Arial"/>
      <family val="2"/>
    </font>
    <font>
      <sz val="8"/>
      <name val="Arial"/>
      <family val="2"/>
    </font>
    <font>
      <b/>
      <sz val="8"/>
      <name val="Arial"/>
      <family val="2"/>
    </font>
    <font>
      <sz val="9"/>
      <name val="Arial"/>
      <family val="2"/>
    </font>
    <font>
      <b/>
      <sz val="9"/>
      <name val="Arial"/>
      <family val="2"/>
    </font>
    <font>
      <b/>
      <sz val="10"/>
      <name val="Arial"/>
      <family val="2"/>
    </font>
    <font>
      <i/>
      <sz val="8"/>
      <name val="Arial"/>
      <family val="2"/>
    </font>
    <font>
      <i/>
      <sz val="10"/>
      <name val="Arial"/>
      <family val="2"/>
    </font>
    <font>
      <i/>
      <sz val="7"/>
      <name val="Arial"/>
      <family val="2"/>
    </font>
    <font>
      <sz val="11"/>
      <color indexed="10"/>
      <name val="Calibri"/>
      <family val="2"/>
    </font>
    <font>
      <i/>
      <sz val="9"/>
      <color theme="1"/>
      <name val="Arial"/>
      <family val="2"/>
    </font>
    <font>
      <b/>
      <sz val="12"/>
      <name val="Arial"/>
      <family val="2"/>
    </font>
    <font>
      <sz val="10"/>
      <name val="Arial"/>
      <family val="2"/>
    </font>
    <font>
      <b/>
      <u/>
      <sz val="11"/>
      <color theme="1"/>
      <name val="Calibri"/>
      <family val="2"/>
      <scheme val="minor"/>
    </font>
    <font>
      <i/>
      <sz val="8"/>
      <color theme="1"/>
      <name val="Arial"/>
      <family val="2"/>
    </font>
    <font>
      <b/>
      <u/>
      <sz val="14"/>
      <color theme="1"/>
      <name val="Calibri"/>
      <family val="2"/>
      <scheme val="minor"/>
    </font>
    <font>
      <sz val="11"/>
      <color rgb="FFFF0000"/>
      <name val="Calibri"/>
      <family val="2"/>
      <scheme val="minor"/>
    </font>
    <font>
      <b/>
      <u/>
      <sz val="8"/>
      <color theme="1"/>
      <name val="Arial"/>
      <family val="2"/>
    </font>
    <font>
      <b/>
      <sz val="11"/>
      <color theme="1"/>
      <name val="Calibri"/>
      <family val="2"/>
      <scheme val="minor"/>
    </font>
    <font>
      <sz val="9"/>
      <color indexed="81"/>
      <name val="Tahoma"/>
      <family val="2"/>
    </font>
    <font>
      <b/>
      <sz val="9"/>
      <color indexed="81"/>
      <name val="Tahoma"/>
      <family val="2"/>
    </font>
    <font>
      <b/>
      <u/>
      <sz val="16"/>
      <color theme="1"/>
      <name val="Calibri"/>
      <family val="2"/>
      <scheme val="minor"/>
    </font>
    <font>
      <sz val="8"/>
      <color theme="1"/>
      <name val="Calibri"/>
      <family val="2"/>
      <scheme val="minor"/>
    </font>
    <font>
      <b/>
      <sz val="10"/>
      <name val="Times New Roman"/>
      <family val="1"/>
    </font>
    <font>
      <sz val="8"/>
      <color theme="0"/>
      <name val="Arial"/>
      <family val="2"/>
    </font>
    <font>
      <b/>
      <sz val="8"/>
      <color rgb="FF008EBA"/>
      <name val="Arial"/>
      <family val="2"/>
    </font>
    <font>
      <sz val="8"/>
      <color rgb="FF008EBA"/>
      <name val="Arial"/>
      <family val="2"/>
    </font>
    <font>
      <sz val="11"/>
      <color rgb="FF008EBA"/>
      <name val="Calibri"/>
      <family val="2"/>
      <scheme val="minor"/>
    </font>
    <font>
      <b/>
      <vertAlign val="superscript"/>
      <sz val="8"/>
      <color rgb="FF008EBA"/>
      <name val="Arial"/>
      <family val="2"/>
    </font>
    <font>
      <vertAlign val="superscript"/>
      <sz val="8"/>
      <color theme="0"/>
      <name val="Arial"/>
      <family val="2"/>
    </font>
    <font>
      <vertAlign val="superscript"/>
      <sz val="8"/>
      <color rgb="FFFFFFFF"/>
      <name val="Arial"/>
      <family val="2"/>
    </font>
    <font>
      <b/>
      <i/>
      <sz val="9"/>
      <color theme="1"/>
      <name val="Arial"/>
      <family val="2"/>
    </font>
    <font>
      <u/>
      <sz val="11"/>
      <color theme="10"/>
      <name val="Calibri"/>
      <family val="2"/>
      <scheme val="minor"/>
    </font>
    <font>
      <sz val="11"/>
      <name val="Times New Roman"/>
      <family val="1"/>
    </font>
    <font>
      <b/>
      <sz val="12"/>
      <name val="Calibri"/>
      <family val="2"/>
    </font>
    <font>
      <sz val="10"/>
      <name val="Calibri"/>
      <family val="2"/>
    </font>
    <font>
      <sz val="11"/>
      <name val="Calibri"/>
      <family val="2"/>
    </font>
    <font>
      <b/>
      <i/>
      <sz val="12"/>
      <name val="Calibri"/>
      <family val="2"/>
    </font>
    <font>
      <sz val="11"/>
      <color indexed="8"/>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rgb="FF25A9E1"/>
      </patternFill>
    </fill>
    <fill>
      <patternFill patternType="solid">
        <fgColor rgb="FF0579B9"/>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CCFFFF"/>
        <bgColor rgb="FF000000"/>
      </patternFill>
    </fill>
    <fill>
      <patternFill patternType="solid">
        <fgColor rgb="FF00426F"/>
        <bgColor indexed="64"/>
      </patternFill>
    </fill>
    <fill>
      <patternFill patternType="solid">
        <fgColor rgb="FF008EBA"/>
        <bgColor indexed="64"/>
      </patternFill>
    </fill>
  </fills>
  <borders count="27">
    <border>
      <left/>
      <right/>
      <top/>
      <bottom/>
      <diagonal/>
    </border>
    <border>
      <left/>
      <right/>
      <top style="thin">
        <color indexed="64"/>
      </top>
      <bottom/>
      <diagonal/>
    </border>
    <border>
      <left/>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diagonal/>
    </border>
    <border>
      <left/>
      <right/>
      <top/>
      <bottom style="medium">
        <color rgb="FF000000"/>
      </bottom>
      <diagonal/>
    </border>
    <border>
      <left/>
      <right/>
      <top style="thin">
        <color rgb="FF000000"/>
      </top>
      <bottom/>
      <diagonal/>
    </border>
    <border>
      <left/>
      <right/>
      <top/>
      <bottom style="thin">
        <color rgb="FF000000"/>
      </bottom>
      <diagonal/>
    </border>
    <border>
      <left style="thin">
        <color theme="0"/>
      </left>
      <right style="thin">
        <color theme="0"/>
      </right>
      <top style="thin">
        <color theme="0"/>
      </top>
      <bottom style="thin">
        <color theme="0"/>
      </bottom>
      <diagonal/>
    </border>
  </borders>
  <cellStyleXfs count="63">
    <xf numFmtId="0" fontId="0" fillId="0" borderId="0"/>
    <xf numFmtId="0" fontId="16" fillId="0" borderId="0" applyNumberForma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169" fontId="18" fillId="6" borderId="0">
      <alignment horizontal="right"/>
    </xf>
    <xf numFmtId="0" fontId="19" fillId="0" borderId="0" applyNumberFormat="0" applyFill="0" applyBorder="0" applyAlignment="0" applyProtection="0"/>
    <xf numFmtId="0" fontId="19"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7" fillId="0" borderId="0"/>
    <xf numFmtId="0" fontId="20" fillId="0" borderId="0"/>
    <xf numFmtId="0" fontId="16" fillId="0" borderId="0"/>
    <xf numFmtId="0" fontId="16" fillId="0" borderId="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170" fontId="21" fillId="0" borderId="0"/>
    <xf numFmtId="170" fontId="22" fillId="0" borderId="0"/>
    <xf numFmtId="170" fontId="23" fillId="0" borderId="0">
      <alignment horizontal="right"/>
      <protection locked="0"/>
    </xf>
    <xf numFmtId="171" fontId="21" fillId="0" borderId="0">
      <alignment horizontal="right"/>
      <protection locked="0"/>
    </xf>
    <xf numFmtId="170" fontId="23" fillId="0" borderId="2">
      <alignment horizontal="right" vertical="top"/>
      <protection locked="0"/>
    </xf>
    <xf numFmtId="170" fontId="24" fillId="0" borderId="4">
      <alignment horizontal="right"/>
      <protection locked="0"/>
    </xf>
    <xf numFmtId="170" fontId="25" fillId="0" borderId="4">
      <alignment horizontal="right"/>
      <protection locked="0"/>
    </xf>
    <xf numFmtId="49" fontId="26" fillId="0" borderId="2">
      <alignment horizontal="center" vertical="top" wrapText="1"/>
    </xf>
    <xf numFmtId="49" fontId="27" fillId="0" borderId="0">
      <alignment horizontal="center" wrapText="1"/>
    </xf>
    <xf numFmtId="49" fontId="28" fillId="0" borderId="1">
      <alignment horizontal="center" wrapText="1"/>
    </xf>
    <xf numFmtId="49" fontId="26" fillId="0" borderId="1">
      <alignment horizontal="center" wrapText="1"/>
    </xf>
    <xf numFmtId="49" fontId="24" fillId="0" borderId="0">
      <alignment horizontal="left" wrapText="1"/>
    </xf>
    <xf numFmtId="49" fontId="23" fillId="0" borderId="0">
      <alignment horizontal="left" wrapText="1"/>
    </xf>
    <xf numFmtId="49" fontId="23" fillId="0" borderId="0">
      <alignment horizontal="left" vertical="top" wrapText="1"/>
    </xf>
    <xf numFmtId="0" fontId="29" fillId="0" borderId="0" applyNumberFormat="0" applyFill="0" applyBorder="0" applyAlignment="0" applyProtection="0"/>
    <xf numFmtId="49" fontId="31" fillId="0" borderId="2">
      <alignment horizontal="left" vertical="center"/>
    </xf>
    <xf numFmtId="49" fontId="27" fillId="0" borderId="1">
      <alignment horizontal="center" wrapText="1"/>
    </xf>
    <xf numFmtId="0" fontId="32" fillId="0" borderId="0"/>
    <xf numFmtId="49" fontId="23" fillId="0" borderId="0">
      <alignment horizontal="left"/>
    </xf>
    <xf numFmtId="171" fontId="23" fillId="0" borderId="0">
      <alignment horizontal="right"/>
      <protection locked="0"/>
    </xf>
    <xf numFmtId="49" fontId="25" fillId="0" borderId="4">
      <alignment horizontal="left"/>
    </xf>
    <xf numFmtId="49" fontId="23" fillId="0" borderId="0">
      <alignment horizontal="left" wrapText="1"/>
    </xf>
    <xf numFmtId="44" fontId="1" fillId="0" borderId="0" applyFont="0" applyFill="0" applyBorder="0" applyAlignment="0" applyProtection="0"/>
    <xf numFmtId="43" fontId="1" fillId="0" borderId="0" applyFont="0" applyFill="0" applyBorder="0" applyAlignment="0" applyProtection="0"/>
    <xf numFmtId="0" fontId="1" fillId="0" borderId="0"/>
    <xf numFmtId="169" fontId="43" fillId="6" borderId="1">
      <alignment horizontal="right"/>
    </xf>
    <xf numFmtId="49" fontId="23" fillId="0" borderId="0">
      <alignment horizontal="left" vertical="top"/>
    </xf>
    <xf numFmtId="0" fontId="1" fillId="0" borderId="0"/>
    <xf numFmtId="49" fontId="18" fillId="0" borderId="0"/>
    <xf numFmtId="169" fontId="18" fillId="13" borderId="0">
      <alignment horizontal="right"/>
    </xf>
    <xf numFmtId="49" fontId="43" fillId="0" borderId="0"/>
    <xf numFmtId="0" fontId="16" fillId="0" borderId="0"/>
    <xf numFmtId="169" fontId="43" fillId="13" borderId="4">
      <alignment horizontal="right"/>
    </xf>
    <xf numFmtId="169" fontId="18" fillId="0" borderId="0">
      <alignment horizontal="right"/>
      <protection locked="0"/>
    </xf>
    <xf numFmtId="0" fontId="52" fillId="0" borderId="0" applyNumberFormat="0" applyFill="0" applyBorder="0" applyAlignment="0" applyProtection="0"/>
    <xf numFmtId="0" fontId="53" fillId="0" borderId="0"/>
    <xf numFmtId="0" fontId="55" fillId="0" borderId="0"/>
  </cellStyleXfs>
  <cellXfs count="353">
    <xf numFmtId="0" fontId="0" fillId="0" borderId="0" xfId="0"/>
    <xf numFmtId="0" fontId="2" fillId="0" borderId="0" xfId="0" applyFont="1" applyAlignment="1">
      <alignment horizontal="right"/>
    </xf>
    <xf numFmtId="0" fontId="3" fillId="2" borderId="0" xfId="0" applyFont="1" applyFill="1" applyAlignment="1">
      <alignment horizontal="center"/>
    </xf>
    <xf numFmtId="0" fontId="0" fillId="0" borderId="0" xfId="0" applyFill="1"/>
    <xf numFmtId="0" fontId="3" fillId="2" borderId="0" xfId="0" applyFont="1" applyFill="1" applyAlignment="1">
      <alignment horizontal="left"/>
    </xf>
    <xf numFmtId="0" fontId="4" fillId="3" borderId="0" xfId="0" applyFont="1" applyFill="1" applyAlignment="1"/>
    <xf numFmtId="0" fontId="5" fillId="0" borderId="0" xfId="0" applyFont="1" applyFill="1"/>
    <xf numFmtId="0" fontId="6" fillId="4" borderId="0" xfId="0" applyFont="1" applyFill="1" applyAlignment="1">
      <alignment horizontal="center" vertical="center" wrapText="1"/>
    </xf>
    <xf numFmtId="0" fontId="2" fillId="0" borderId="0" xfId="0" applyFont="1"/>
    <xf numFmtId="0" fontId="6" fillId="5" borderId="0" xfId="0" applyFont="1" applyFill="1" applyAlignment="1">
      <alignment horizontal="center" vertical="center" wrapText="1"/>
    </xf>
    <xf numFmtId="0" fontId="2" fillId="2" borderId="0" xfId="0" applyFont="1" applyFill="1"/>
    <xf numFmtId="0" fontId="8" fillId="2" borderId="0" xfId="0" applyFont="1" applyFill="1"/>
    <xf numFmtId="0" fontId="3" fillId="2" borderId="0" xfId="0" applyFont="1" applyFill="1"/>
    <xf numFmtId="0" fontId="0" fillId="3" borderId="0" xfId="0" applyFill="1" applyAlignment="1">
      <alignment horizontal="left" wrapText="1"/>
    </xf>
    <xf numFmtId="0" fontId="5" fillId="3" borderId="0" xfId="0" applyFont="1" applyFill="1" applyAlignment="1">
      <alignment vertical="top" wrapText="1"/>
    </xf>
    <xf numFmtId="165" fontId="6" fillId="0" borderId="0" xfId="0" applyNumberFormat="1" applyFont="1" applyFill="1" applyAlignment="1">
      <alignment horizontal="right" wrapText="1"/>
    </xf>
    <xf numFmtId="0" fontId="14" fillId="5" borderId="0" xfId="0" applyFont="1" applyFill="1" applyAlignment="1">
      <alignment horizontal="center" vertical="top" wrapText="1"/>
    </xf>
    <xf numFmtId="0" fontId="15" fillId="4" borderId="0" xfId="0" applyFont="1" applyFill="1" applyAlignment="1">
      <alignment horizontal="center" vertical="center" wrapText="1"/>
    </xf>
    <xf numFmtId="0" fontId="15" fillId="5" borderId="0" xfId="0" applyFont="1" applyFill="1" applyAlignment="1">
      <alignment horizontal="center" vertical="center" wrapText="1"/>
    </xf>
    <xf numFmtId="164" fontId="6" fillId="0" borderId="0" xfId="0" applyNumberFormat="1" applyFont="1" applyFill="1" applyAlignment="1">
      <alignment horizontal="right" wrapText="1"/>
    </xf>
    <xf numFmtId="0" fontId="30" fillId="3" borderId="0" xfId="0" applyFont="1" applyFill="1" applyAlignment="1"/>
    <xf numFmtId="0" fontId="6" fillId="0" borderId="0" xfId="0" applyFont="1" applyFill="1" applyAlignment="1">
      <alignment horizontal="left" wrapText="1"/>
    </xf>
    <xf numFmtId="164" fontId="10" fillId="0" borderId="0" xfId="0" applyNumberFormat="1" applyFont="1" applyFill="1" applyAlignment="1">
      <alignment horizontal="right" wrapText="1"/>
    </xf>
    <xf numFmtId="0" fontId="0" fillId="0" borderId="0" xfId="0" applyFill="1" applyAlignment="1">
      <alignment horizontal="left" wrapText="1"/>
    </xf>
    <xf numFmtId="166" fontId="6" fillId="0" borderId="0" xfId="0" applyNumberFormat="1" applyFont="1" applyFill="1" applyAlignment="1">
      <alignment horizontal="right" wrapText="1"/>
    </xf>
    <xf numFmtId="0" fontId="0" fillId="0" borderId="0" xfId="0" applyFill="1" applyAlignment="1">
      <alignment horizontal="right" wrapText="1"/>
    </xf>
    <xf numFmtId="164" fontId="9" fillId="0" borderId="0" xfId="0" applyNumberFormat="1" applyFont="1" applyFill="1" applyAlignment="1">
      <alignment horizontal="right" wrapText="1"/>
    </xf>
    <xf numFmtId="164" fontId="10" fillId="0" borderId="3" xfId="0" applyNumberFormat="1" applyFont="1" applyFill="1" applyBorder="1" applyAlignment="1">
      <alignment horizontal="right" wrapText="1"/>
    </xf>
    <xf numFmtId="164" fontId="6" fillId="0" borderId="2" xfId="0" applyNumberFormat="1" applyFont="1" applyFill="1" applyBorder="1" applyAlignment="1">
      <alignment horizontal="right" wrapText="1"/>
    </xf>
    <xf numFmtId="164" fontId="6" fillId="0" borderId="0" xfId="0" applyNumberFormat="1" applyFont="1" applyFill="1" applyBorder="1" applyAlignment="1">
      <alignment horizontal="right" wrapText="1"/>
    </xf>
    <xf numFmtId="164" fontId="10" fillId="0" borderId="0" xfId="0" applyNumberFormat="1" applyFont="1" applyFill="1" applyBorder="1" applyAlignment="1">
      <alignment horizontal="right" wrapText="1"/>
    </xf>
    <xf numFmtId="0" fontId="6" fillId="0" borderId="0" xfId="0" applyFont="1" applyFill="1" applyAlignment="1">
      <alignment horizontal="left" wrapText="1" indent="1"/>
    </xf>
    <xf numFmtId="0" fontId="10" fillId="0" borderId="0" xfId="0" applyFont="1" applyFill="1" applyAlignment="1">
      <alignment horizontal="left" wrapText="1"/>
    </xf>
    <xf numFmtId="0" fontId="10" fillId="0" borderId="0" xfId="0" applyFont="1" applyFill="1" applyAlignment="1">
      <alignment horizontal="left" vertical="center" wrapText="1"/>
    </xf>
    <xf numFmtId="0" fontId="11" fillId="0" borderId="0" xfId="0" applyFont="1" applyFill="1" applyAlignment="1">
      <alignment horizontal="left" wrapText="1"/>
    </xf>
    <xf numFmtId="0" fontId="6" fillId="0" borderId="0" xfId="0" applyFont="1" applyFill="1" applyAlignment="1">
      <alignment horizontal="left" wrapText="1" indent="4"/>
    </xf>
    <xf numFmtId="0" fontId="10" fillId="0" borderId="0" xfId="0" applyFont="1" applyFill="1" applyBorder="1" applyAlignment="1">
      <alignment horizontal="left" wrapText="1"/>
    </xf>
    <xf numFmtId="0" fontId="6" fillId="0" borderId="2" xfId="0" applyFont="1" applyFill="1" applyBorder="1" applyAlignment="1">
      <alignment horizontal="left" wrapText="1"/>
    </xf>
    <xf numFmtId="0" fontId="10" fillId="0" borderId="3" xfId="0" applyFont="1" applyFill="1" applyBorder="1" applyAlignment="1">
      <alignment horizontal="left" vertical="center" wrapText="1"/>
    </xf>
    <xf numFmtId="0" fontId="9" fillId="0" borderId="0" xfId="0" applyFont="1" applyFill="1" applyAlignment="1">
      <alignment horizontal="left"/>
    </xf>
    <xf numFmtId="0" fontId="15" fillId="0" borderId="0" xfId="0" applyFont="1" applyFill="1" applyAlignment="1">
      <alignment horizontal="left" wrapText="1"/>
    </xf>
    <xf numFmtId="0" fontId="10" fillId="3" borderId="0" xfId="0" applyFont="1" applyFill="1" applyBorder="1" applyAlignment="1">
      <alignment horizontal="left" vertical="center" wrapText="1"/>
    </xf>
    <xf numFmtId="172" fontId="0" fillId="0" borderId="0" xfId="48" applyNumberFormat="1" applyFont="1"/>
    <xf numFmtId="0" fontId="0" fillId="7" borderId="0" xfId="0" applyFill="1"/>
    <xf numFmtId="0" fontId="33" fillId="0" borderId="0" xfId="0" applyFont="1"/>
    <xf numFmtId="0" fontId="0" fillId="0" borderId="0" xfId="0" applyAlignment="1">
      <alignment wrapText="1"/>
    </xf>
    <xf numFmtId="0" fontId="0" fillId="7" borderId="0" xfId="0" applyFill="1" applyAlignment="1">
      <alignment wrapText="1"/>
    </xf>
    <xf numFmtId="164" fontId="0" fillId="0" borderId="0" xfId="0" applyNumberFormat="1"/>
    <xf numFmtId="164" fontId="0" fillId="0" borderId="0" xfId="0" applyNumberFormat="1" applyFill="1"/>
    <xf numFmtId="0" fontId="6" fillId="0" borderId="0" xfId="0" applyFont="1" applyFill="1" applyBorder="1" applyAlignment="1">
      <alignment horizontal="left" wrapText="1"/>
    </xf>
    <xf numFmtId="0" fontId="0" fillId="8" borderId="0" xfId="0" applyFill="1"/>
    <xf numFmtId="0" fontId="0" fillId="9" borderId="0" xfId="0" applyFill="1"/>
    <xf numFmtId="0" fontId="34" fillId="3" borderId="0" xfId="0" applyFont="1" applyFill="1" applyAlignment="1">
      <alignment horizontal="left"/>
    </xf>
    <xf numFmtId="0" fontId="35" fillId="9" borderId="0" xfId="0" applyFont="1" applyFill="1"/>
    <xf numFmtId="0" fontId="9" fillId="0" borderId="0" xfId="0" applyFont="1" applyFill="1" applyAlignment="1">
      <alignment horizontal="left" vertical="top" wrapText="1"/>
    </xf>
    <xf numFmtId="0" fontId="36" fillId="0" borderId="0" xfId="0" applyFont="1"/>
    <xf numFmtId="0" fontId="36" fillId="0" borderId="0" xfId="0" applyFont="1" applyAlignment="1">
      <alignment horizontal="right"/>
    </xf>
    <xf numFmtId="0" fontId="0" fillId="0" borderId="0" xfId="0" applyBorder="1"/>
    <xf numFmtId="0" fontId="37" fillId="0" borderId="5" xfId="0" applyFont="1" applyFill="1" applyBorder="1" applyAlignment="1">
      <alignment horizontal="left" vertical="top"/>
    </xf>
    <xf numFmtId="0" fontId="0" fillId="0" borderId="1" xfId="0" applyBorder="1"/>
    <xf numFmtId="0" fontId="0" fillId="0" borderId="6" xfId="0" applyBorder="1"/>
    <xf numFmtId="0" fontId="6" fillId="3" borderId="7" xfId="0" applyFont="1" applyFill="1" applyBorder="1" applyAlignment="1">
      <alignment horizontal="left" wrapText="1"/>
    </xf>
    <xf numFmtId="0" fontId="0" fillId="0" borderId="8" xfId="0" applyBorder="1"/>
    <xf numFmtId="0" fontId="10" fillId="3" borderId="7" xfId="0" applyFont="1" applyFill="1" applyBorder="1" applyAlignment="1">
      <alignment horizontal="left"/>
    </xf>
    <xf numFmtId="0" fontId="10" fillId="3" borderId="7" xfId="0" applyFont="1" applyFill="1" applyBorder="1" applyAlignment="1">
      <alignment horizontal="left" wrapText="1"/>
    </xf>
    <xf numFmtId="0" fontId="0" fillId="0" borderId="7" xfId="0" applyBorder="1"/>
    <xf numFmtId="0" fontId="6" fillId="0" borderId="7" xfId="0" applyFont="1" applyFill="1" applyBorder="1" applyAlignment="1">
      <alignment horizontal="left"/>
    </xf>
    <xf numFmtId="0" fontId="10" fillId="3" borderId="9" xfId="0" applyFont="1" applyFill="1" applyBorder="1" applyAlignment="1">
      <alignment horizontal="left" vertical="center"/>
    </xf>
    <xf numFmtId="0" fontId="0" fillId="0" borderId="2" xfId="0" applyBorder="1"/>
    <xf numFmtId="0" fontId="0" fillId="0" borderId="10" xfId="0" applyBorder="1"/>
    <xf numFmtId="0" fontId="0" fillId="2" borderId="0" xfId="0" applyFill="1"/>
    <xf numFmtId="0" fontId="38" fillId="0" borderId="0" xfId="0" applyFont="1"/>
    <xf numFmtId="0" fontId="9" fillId="0" borderId="2" xfId="0" applyFont="1" applyFill="1" applyBorder="1" applyAlignment="1">
      <alignment horizontal="left" vertical="top" wrapText="1"/>
    </xf>
    <xf numFmtId="172" fontId="0" fillId="0" borderId="11" xfId="48" applyNumberFormat="1" applyFont="1" applyBorder="1"/>
    <xf numFmtId="0" fontId="0" fillId="0" borderId="5" xfId="0" applyBorder="1"/>
    <xf numFmtId="0" fontId="9" fillId="0" borderId="0" xfId="0" applyFont="1" applyFill="1" applyBorder="1" applyAlignment="1">
      <alignment horizontal="left"/>
    </xf>
    <xf numFmtId="0" fontId="6" fillId="0" borderId="0" xfId="0" applyFont="1" applyFill="1" applyBorder="1" applyAlignment="1">
      <alignment horizontal="left"/>
    </xf>
    <xf numFmtId="0" fontId="0" fillId="0" borderId="9" xfId="0" applyBorder="1"/>
    <xf numFmtId="0" fontId="6" fillId="0" borderId="2" xfId="0" applyFont="1" applyFill="1" applyBorder="1" applyAlignment="1">
      <alignment horizontal="left"/>
    </xf>
    <xf numFmtId="0" fontId="0" fillId="10" borderId="0" xfId="0" applyFill="1"/>
    <xf numFmtId="0" fontId="41" fillId="0" borderId="0" xfId="0" applyFont="1"/>
    <xf numFmtId="0" fontId="38" fillId="0" borderId="0" xfId="0" applyFont="1" applyAlignment="1">
      <alignment horizontal="center"/>
    </xf>
    <xf numFmtId="0" fontId="38" fillId="2" borderId="0" xfId="0" applyFont="1" applyFill="1" applyAlignment="1">
      <alignment horizontal="center"/>
    </xf>
    <xf numFmtId="0" fontId="38" fillId="0" borderId="0" xfId="0" applyFont="1" applyFill="1" applyAlignment="1">
      <alignment horizontal="center"/>
    </xf>
    <xf numFmtId="0" fontId="38" fillId="10" borderId="0" xfId="0" applyFont="1" applyFill="1" applyAlignment="1">
      <alignment horizontal="center"/>
    </xf>
    <xf numFmtId="0" fontId="38" fillId="8" borderId="0" xfId="0" applyFont="1" applyFill="1" applyAlignment="1">
      <alignment horizontal="center"/>
    </xf>
    <xf numFmtId="0" fontId="38" fillId="0" borderId="2" xfId="0" applyFont="1" applyBorder="1" applyAlignment="1">
      <alignment horizontal="center"/>
    </xf>
    <xf numFmtId="0" fontId="0" fillId="11" borderId="0" xfId="0" applyFill="1"/>
    <xf numFmtId="0" fontId="38" fillId="11" borderId="0" xfId="0" applyFont="1" applyFill="1" applyAlignment="1">
      <alignment horizontal="center"/>
    </xf>
    <xf numFmtId="0" fontId="9" fillId="0" borderId="1" xfId="0" applyFont="1" applyFill="1" applyBorder="1" applyAlignment="1">
      <alignment horizontal="left"/>
    </xf>
    <xf numFmtId="0" fontId="42" fillId="0" borderId="0" xfId="0" applyFont="1"/>
    <xf numFmtId="0" fontId="33" fillId="0" borderId="0" xfId="0" applyFont="1" applyFill="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38" fillId="12" borderId="0" xfId="0" applyFont="1" applyFill="1" applyAlignment="1">
      <alignment horizontal="center"/>
    </xf>
    <xf numFmtId="0" fontId="0" fillId="12" borderId="0" xfId="0" applyFill="1"/>
    <xf numFmtId="0" fontId="11" fillId="0" borderId="0" xfId="0" applyFont="1" applyFill="1" applyAlignment="1">
      <alignment horizontal="left"/>
    </xf>
    <xf numFmtId="0" fontId="11" fillId="0" borderId="0" xfId="0" applyFont="1" applyFill="1" applyBorder="1" applyAlignment="1">
      <alignment horizontal="left"/>
    </xf>
    <xf numFmtId="0" fontId="7" fillId="4" borderId="0" xfId="0" applyFont="1" applyFill="1" applyAlignment="1">
      <alignment horizontal="left" vertical="top"/>
    </xf>
    <xf numFmtId="0" fontId="37" fillId="0" borderId="0" xfId="0" applyFont="1" applyFill="1" applyAlignment="1">
      <alignment horizontal="left" wrapText="1"/>
    </xf>
    <xf numFmtId="165" fontId="6" fillId="0" borderId="0" xfId="0" applyNumberFormat="1" applyFont="1" applyFill="1" applyBorder="1" applyAlignment="1">
      <alignment horizontal="right" wrapText="1"/>
    </xf>
    <xf numFmtId="0" fontId="9" fillId="0" borderId="13" xfId="0" applyFont="1" applyFill="1" applyBorder="1" applyAlignment="1">
      <alignment horizontal="left" wrapText="1"/>
    </xf>
    <xf numFmtId="0" fontId="6" fillId="0" borderId="18" xfId="0" applyFont="1" applyFill="1" applyBorder="1" applyAlignment="1">
      <alignment horizontal="left" wrapText="1"/>
    </xf>
    <xf numFmtId="164" fontId="10" fillId="0" borderId="21" xfId="0" applyNumberFormat="1" applyFont="1" applyFill="1" applyBorder="1" applyAlignment="1">
      <alignment horizontal="right" wrapText="1"/>
    </xf>
    <xf numFmtId="164" fontId="10" fillId="0" borderId="22" xfId="0" applyNumberFormat="1" applyFont="1" applyFill="1" applyBorder="1" applyAlignment="1">
      <alignment horizontal="right" wrapText="1"/>
    </xf>
    <xf numFmtId="0" fontId="10" fillId="0" borderId="20" xfId="0" applyFont="1" applyFill="1" applyBorder="1" applyAlignment="1">
      <alignment horizontal="left" vertical="center" wrapText="1"/>
    </xf>
    <xf numFmtId="0" fontId="0" fillId="0" borderId="13" xfId="0" applyFill="1" applyBorder="1" applyAlignment="1">
      <alignment horizontal="right" wrapText="1"/>
    </xf>
    <xf numFmtId="164" fontId="6" fillId="0" borderId="18" xfId="0" applyNumberFormat="1" applyFont="1" applyFill="1" applyBorder="1" applyAlignment="1">
      <alignment horizontal="right" wrapText="1"/>
    </xf>
    <xf numFmtId="165" fontId="6" fillId="0" borderId="18" xfId="0" applyNumberFormat="1" applyFont="1" applyFill="1" applyBorder="1" applyAlignment="1">
      <alignment horizontal="right"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left" wrapText="1"/>
    </xf>
    <xf numFmtId="0" fontId="6" fillId="0" borderId="0" xfId="0" applyFont="1" applyFill="1" applyAlignment="1">
      <alignment horizontal="left" vertical="center" wrapText="1"/>
    </xf>
    <xf numFmtId="0" fontId="0" fillId="0" borderId="0" xfId="0" applyFill="1" applyAlignment="1">
      <alignment horizontal="righ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0" fillId="0" borderId="0" xfId="0" applyFill="1" applyAlignment="1">
      <alignment horizontal="left" vertical="center" wrapText="1"/>
    </xf>
    <xf numFmtId="165" fontId="6" fillId="0" borderId="0" xfId="0" applyNumberFormat="1" applyFont="1" applyFill="1" applyAlignment="1">
      <alignment horizontal="right" vertical="center" wrapText="1"/>
    </xf>
    <xf numFmtId="164" fontId="10" fillId="0" borderId="22"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10" fillId="0" borderId="23" xfId="0" applyNumberFormat="1" applyFont="1" applyFill="1" applyBorder="1" applyAlignment="1">
      <alignment horizontal="right" vertical="center" wrapText="1"/>
    </xf>
    <xf numFmtId="0" fontId="7" fillId="4" borderId="0" xfId="0" applyFont="1" applyFill="1" applyAlignment="1">
      <alignment horizontal="right" wrapText="1"/>
    </xf>
    <xf numFmtId="0" fontId="7" fillId="5" borderId="0" xfId="0" applyFont="1" applyFill="1" applyAlignment="1">
      <alignment horizontal="right" wrapText="1"/>
    </xf>
    <xf numFmtId="167" fontId="7" fillId="4" borderId="0" xfId="0" applyNumberFormat="1" applyFont="1" applyFill="1" applyAlignment="1">
      <alignment horizontal="right" vertical="center" wrapText="1"/>
    </xf>
    <xf numFmtId="0" fontId="7" fillId="4" borderId="0" xfId="0" applyFont="1" applyFill="1" applyAlignment="1">
      <alignment horizontal="right" vertical="center" wrapText="1"/>
    </xf>
    <xf numFmtId="0" fontId="7" fillId="5" borderId="0" xfId="0" applyFont="1" applyFill="1" applyAlignment="1">
      <alignment horizontal="right" vertical="center" wrapText="1"/>
    </xf>
    <xf numFmtId="0" fontId="42" fillId="0" borderId="0" xfId="0" applyFont="1" applyFill="1"/>
    <xf numFmtId="0" fontId="9" fillId="0" borderId="0" xfId="0" applyFont="1" applyFill="1" applyAlignment="1">
      <alignment horizontal="left" wrapText="1"/>
    </xf>
    <xf numFmtId="0" fontId="6" fillId="3" borderId="2" xfId="0" applyFont="1" applyFill="1" applyBorder="1" applyAlignment="1">
      <alignment horizontal="left"/>
    </xf>
    <xf numFmtId="0" fontId="6" fillId="3" borderId="0" xfId="0" applyFont="1" applyFill="1" applyBorder="1" applyAlignment="1">
      <alignment horizontal="left"/>
    </xf>
    <xf numFmtId="0" fontId="9" fillId="0" borderId="0" xfId="0" applyFont="1" applyFill="1" applyBorder="1" applyAlignment="1">
      <alignment horizontal="left" vertical="center" wrapText="1"/>
    </xf>
    <xf numFmtId="0" fontId="9" fillId="3" borderId="1" xfId="0" applyFont="1" applyFill="1" applyBorder="1" applyAlignment="1">
      <alignment horizontal="left" wrapText="1"/>
    </xf>
    <xf numFmtId="0" fontId="0" fillId="0" borderId="0" xfId="0" applyAlignment="1">
      <alignment horizontal="right"/>
    </xf>
    <xf numFmtId="0" fontId="2" fillId="0" borderId="0" xfId="0" applyFont="1" applyFill="1" applyBorder="1"/>
    <xf numFmtId="0" fontId="0" fillId="0" borderId="0" xfId="0" applyFill="1" applyBorder="1"/>
    <xf numFmtId="0" fontId="3" fillId="0" borderId="0" xfId="0" applyFont="1" applyFill="1" applyBorder="1"/>
    <xf numFmtId="0" fontId="6" fillId="0" borderId="0" xfId="0" applyFont="1" applyFill="1" applyBorder="1"/>
    <xf numFmtId="164" fontId="0" fillId="0" borderId="0" xfId="0" applyNumberFormat="1" applyFill="1" applyAlignment="1">
      <alignment horizontal="right" wrapText="1"/>
    </xf>
    <xf numFmtId="164" fontId="4" fillId="3" borderId="0" xfId="0" applyNumberFormat="1" applyFont="1" applyFill="1" applyAlignment="1"/>
    <xf numFmtId="164" fontId="5" fillId="3" borderId="0" xfId="0" applyNumberFormat="1" applyFont="1" applyFill="1" applyAlignment="1">
      <alignment vertical="top" wrapText="1"/>
    </xf>
    <xf numFmtId="171" fontId="6" fillId="0" borderId="0" xfId="0" applyNumberFormat="1" applyFont="1" applyFill="1" applyBorder="1" applyAlignment="1">
      <alignment horizontal="right" wrapText="1"/>
    </xf>
    <xf numFmtId="173" fontId="9" fillId="0" borderId="0" xfId="0" applyNumberFormat="1" applyFont="1" applyFill="1" applyBorder="1" applyAlignment="1">
      <alignment horizontal="left" vertical="center" wrapText="1"/>
    </xf>
    <xf numFmtId="171" fontId="6" fillId="0" borderId="2" xfId="0" applyNumberFormat="1" applyFont="1" applyFill="1" applyBorder="1" applyAlignment="1">
      <alignment horizontal="right" wrapText="1"/>
    </xf>
    <xf numFmtId="171" fontId="0" fillId="0" borderId="1" xfId="0" applyNumberFormat="1" applyFill="1" applyBorder="1" applyAlignment="1">
      <alignment horizontal="right" wrapText="1"/>
    </xf>
    <xf numFmtId="173" fontId="6" fillId="0" borderId="0" xfId="0" applyNumberFormat="1" applyFont="1" applyFill="1" applyBorder="1" applyAlignment="1">
      <alignment horizontal="left" wrapText="1"/>
    </xf>
    <xf numFmtId="173" fontId="6" fillId="0" borderId="0" xfId="0" applyNumberFormat="1" applyFont="1" applyFill="1" applyBorder="1" applyAlignment="1">
      <alignment wrapText="1"/>
    </xf>
    <xf numFmtId="173" fontId="6" fillId="0" borderId="0" xfId="0" applyNumberFormat="1" applyFont="1" applyFill="1" applyBorder="1" applyAlignment="1">
      <alignment horizontal="left" wrapText="1" indent="1"/>
    </xf>
    <xf numFmtId="173" fontId="6" fillId="0" borderId="0" xfId="0" applyNumberFormat="1" applyFont="1" applyFill="1" applyBorder="1" applyAlignment="1">
      <alignment horizontal="right" wrapText="1"/>
    </xf>
    <xf numFmtId="173" fontId="6" fillId="0" borderId="0" xfId="0" applyNumberFormat="1" applyFont="1" applyFill="1" applyBorder="1" applyAlignment="1">
      <alignment horizontal="left"/>
    </xf>
    <xf numFmtId="173" fontId="6" fillId="3" borderId="0" xfId="0" applyNumberFormat="1" applyFont="1" applyFill="1" applyBorder="1" applyAlignment="1">
      <alignment horizontal="left" wrapText="1"/>
    </xf>
    <xf numFmtId="0" fontId="4" fillId="3" borderId="0" xfId="0" applyFont="1" applyFill="1" applyBorder="1" applyAlignment="1">
      <alignment vertical="center"/>
    </xf>
    <xf numFmtId="0" fontId="0" fillId="0" borderId="0" xfId="0" applyBorder="1" applyAlignment="1">
      <alignment horizontal="center"/>
    </xf>
    <xf numFmtId="0" fontId="8" fillId="0" borderId="0" xfId="0" applyFont="1" applyFill="1" applyBorder="1"/>
    <xf numFmtId="173" fontId="0" fillId="0" borderId="0" xfId="0" applyNumberFormat="1" applyFill="1" applyBorder="1" applyAlignment="1">
      <alignment horizontal="right" wrapText="1"/>
    </xf>
    <xf numFmtId="173" fontId="9" fillId="0" borderId="0" xfId="0" applyNumberFormat="1" applyFont="1" applyFill="1" applyBorder="1" applyAlignment="1">
      <alignment horizontal="left"/>
    </xf>
    <xf numFmtId="173" fontId="11" fillId="0" borderId="0" xfId="0" applyNumberFormat="1" applyFont="1" applyFill="1" applyBorder="1" applyAlignment="1">
      <alignment horizontal="left" wrapText="1"/>
    </xf>
    <xf numFmtId="173" fontId="9" fillId="0" borderId="0" xfId="0" applyNumberFormat="1" applyFont="1" applyFill="1" applyBorder="1" applyAlignment="1">
      <alignment horizontal="right" wrapText="1"/>
    </xf>
    <xf numFmtId="173" fontId="6" fillId="0" borderId="0" xfId="0" applyNumberFormat="1" applyFont="1" applyFill="1" applyBorder="1" applyAlignment="1">
      <alignment horizontal="left" wrapText="1" indent="4"/>
    </xf>
    <xf numFmtId="173" fontId="6" fillId="0" borderId="0" xfId="0" applyNumberFormat="1" applyFont="1" applyFill="1" applyBorder="1" applyAlignment="1">
      <alignment horizontal="left" indent="4"/>
    </xf>
    <xf numFmtId="173" fontId="0" fillId="0" borderId="0" xfId="0" applyNumberFormat="1" applyBorder="1"/>
    <xf numFmtId="173" fontId="4" fillId="3" borderId="0" xfId="0" applyNumberFormat="1" applyFont="1" applyFill="1" applyBorder="1" applyAlignment="1"/>
    <xf numFmtId="173"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173" fontId="6" fillId="0" borderId="0" xfId="0" applyNumberFormat="1" applyFont="1" applyFill="1" applyBorder="1" applyAlignment="1">
      <alignment horizontal="left" vertical="center" wrapText="1"/>
    </xf>
    <xf numFmtId="164" fontId="0" fillId="0" borderId="0" xfId="0" applyNumberFormat="1" applyBorder="1"/>
    <xf numFmtId="164" fontId="4" fillId="3" borderId="0" xfId="0" applyNumberFormat="1" applyFont="1" applyFill="1" applyBorder="1" applyAlignment="1"/>
    <xf numFmtId="164" fontId="5" fillId="3" borderId="0" xfId="0" applyNumberFormat="1" applyFont="1" applyFill="1" applyBorder="1" applyAlignment="1">
      <alignment vertical="top" wrapText="1"/>
    </xf>
    <xf numFmtId="164" fontId="6" fillId="0" borderId="0" xfId="0" applyNumberFormat="1" applyFont="1" applyFill="1" applyBorder="1" applyAlignment="1">
      <alignment horizontal="left" wrapText="1"/>
    </xf>
    <xf numFmtId="171" fontId="0" fillId="0" borderId="0" xfId="0" applyNumberFormat="1" applyFill="1" applyBorder="1" applyAlignment="1">
      <alignment horizontal="right" wrapText="1"/>
    </xf>
    <xf numFmtId="0" fontId="6" fillId="3" borderId="0" xfId="0" applyFont="1" applyFill="1" applyBorder="1" applyAlignment="1">
      <alignment horizontal="left" wrapText="1"/>
    </xf>
    <xf numFmtId="164" fontId="0" fillId="0" borderId="0" xfId="0" applyNumberFormat="1" applyFill="1" applyBorder="1" applyAlignment="1">
      <alignment horizontal="left" wrapText="1"/>
    </xf>
    <xf numFmtId="0" fontId="6" fillId="3" borderId="0" xfId="0" applyFont="1" applyFill="1" applyBorder="1" applyAlignment="1">
      <alignment horizontal="left" wrapText="1" indent="1"/>
    </xf>
    <xf numFmtId="0" fontId="0" fillId="3" borderId="0" xfId="0" applyFill="1" applyBorder="1" applyAlignment="1">
      <alignment horizontal="left" wrapText="1"/>
    </xf>
    <xf numFmtId="171" fontId="0" fillId="0" borderId="0" xfId="0" applyNumberFormat="1" applyFill="1" applyBorder="1" applyAlignment="1">
      <alignment horizontal="left" wrapText="1"/>
    </xf>
    <xf numFmtId="164" fontId="0" fillId="0" borderId="0" xfId="0" applyNumberFormat="1" applyFill="1" applyBorder="1" applyAlignment="1">
      <alignment horizontal="right" wrapText="1"/>
    </xf>
    <xf numFmtId="0" fontId="11" fillId="3" borderId="0" xfId="0" applyFont="1" applyFill="1" applyBorder="1" applyAlignment="1">
      <alignment horizontal="left" wrapText="1"/>
    </xf>
    <xf numFmtId="171" fontId="9" fillId="0" borderId="0" xfId="0" applyNumberFormat="1" applyFont="1" applyFill="1" applyBorder="1" applyAlignment="1">
      <alignment horizontal="right" wrapText="1"/>
    </xf>
    <xf numFmtId="0" fontId="6" fillId="3" borderId="0" xfId="0" applyFont="1" applyFill="1" applyBorder="1" applyAlignment="1">
      <alignment horizontal="left" wrapText="1" indent="4"/>
    </xf>
    <xf numFmtId="0" fontId="6" fillId="3" borderId="0" xfId="0" applyFont="1" applyFill="1" applyBorder="1" applyAlignment="1">
      <alignment horizontal="left" indent="4"/>
    </xf>
    <xf numFmtId="164" fontId="6" fillId="0"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171" fontId="6" fillId="0" borderId="0" xfId="0" applyNumberFormat="1" applyFont="1" applyFill="1" applyBorder="1" applyAlignment="1">
      <alignment horizontal="right" vertical="center" wrapText="1"/>
    </xf>
    <xf numFmtId="171" fontId="0" fillId="0" borderId="0" xfId="0" applyNumberFormat="1" applyFill="1" applyBorder="1" applyAlignment="1">
      <alignment horizontal="right" vertical="center" wrapText="1"/>
    </xf>
    <xf numFmtId="171" fontId="0" fillId="0" borderId="0" xfId="0" applyNumberFormat="1" applyFill="1" applyBorder="1" applyAlignment="1">
      <alignment horizontal="left" vertical="center" wrapText="1"/>
    </xf>
    <xf numFmtId="0" fontId="6" fillId="3" borderId="0" xfId="0" applyFont="1" applyFill="1" applyBorder="1" applyAlignment="1">
      <alignment horizontal="left" vertical="center"/>
    </xf>
    <xf numFmtId="0" fontId="9" fillId="3" borderId="0" xfId="0" applyFont="1" applyFill="1" applyBorder="1" applyAlignment="1">
      <alignment horizontal="left"/>
    </xf>
    <xf numFmtId="0" fontId="6" fillId="0" borderId="0" xfId="0" applyFont="1" applyFill="1" applyBorder="1" applyAlignment="1">
      <alignment horizontal="left" vertical="center" wrapText="1"/>
    </xf>
    <xf numFmtId="173" fontId="9" fillId="0" borderId="1" xfId="0" applyNumberFormat="1" applyFont="1" applyFill="1" applyBorder="1" applyAlignment="1">
      <alignment horizontal="left" wrapText="1"/>
    </xf>
    <xf numFmtId="173" fontId="6" fillId="0" borderId="1" xfId="0" applyNumberFormat="1" applyFont="1" applyFill="1" applyBorder="1" applyAlignment="1">
      <alignment horizontal="right" wrapText="1"/>
    </xf>
    <xf numFmtId="173" fontId="6" fillId="3" borderId="2" xfId="0" applyNumberFormat="1" applyFont="1" applyFill="1" applyBorder="1" applyAlignment="1">
      <alignment horizontal="left"/>
    </xf>
    <xf numFmtId="173" fontId="9" fillId="0" borderId="1" xfId="0" applyNumberFormat="1" applyFont="1" applyFill="1" applyBorder="1" applyAlignment="1">
      <alignment horizontal="left" vertical="center" wrapText="1"/>
    </xf>
    <xf numFmtId="173" fontId="6" fillId="0" borderId="2" xfId="0" applyNumberFormat="1" applyFont="1" applyFill="1" applyBorder="1" applyAlignment="1">
      <alignment horizontal="right" wrapText="1"/>
    </xf>
    <xf numFmtId="0" fontId="6" fillId="0" borderId="0" xfId="0" applyFont="1" applyAlignment="1">
      <alignment horizontal="left" wrapText="1"/>
    </xf>
    <xf numFmtId="0" fontId="6" fillId="14" borderId="0" xfId="0" applyFont="1" applyFill="1" applyBorder="1" applyAlignment="1">
      <alignment horizontal="center" vertical="center" wrapText="1"/>
    </xf>
    <xf numFmtId="0" fontId="7" fillId="14" borderId="0" xfId="0" applyFont="1" applyFill="1" applyBorder="1" applyAlignment="1">
      <alignment horizontal="center" wrapText="1"/>
    </xf>
    <xf numFmtId="0" fontId="44" fillId="15" borderId="0" xfId="0" applyFont="1" applyFill="1" applyBorder="1" applyAlignment="1">
      <alignment horizontal="center" vertical="center" wrapText="1"/>
    </xf>
    <xf numFmtId="173" fontId="45" fillId="0" borderId="0" xfId="0" applyNumberFormat="1" applyFont="1" applyFill="1" applyBorder="1" applyAlignment="1">
      <alignment horizontal="left" wrapText="1"/>
    </xf>
    <xf numFmtId="173" fontId="45" fillId="0" borderId="0" xfId="0" applyNumberFormat="1" applyFont="1" applyFill="1" applyBorder="1" applyAlignment="1">
      <alignment horizontal="right" wrapText="1"/>
    </xf>
    <xf numFmtId="173" fontId="45" fillId="0" borderId="0" xfId="0" applyNumberFormat="1" applyFont="1" applyFill="1" applyBorder="1" applyAlignment="1">
      <alignment horizontal="left" vertical="center" wrapText="1"/>
    </xf>
    <xf numFmtId="173" fontId="45" fillId="0" borderId="4" xfId="0" applyNumberFormat="1" applyFont="1" applyFill="1" applyBorder="1" applyAlignment="1">
      <alignment horizontal="right" wrapText="1"/>
    </xf>
    <xf numFmtId="173" fontId="46" fillId="0" borderId="0" xfId="0" applyNumberFormat="1" applyFont="1" applyFill="1" applyBorder="1" applyAlignment="1">
      <alignment horizontal="left" wrapText="1"/>
    </xf>
    <xf numFmtId="173" fontId="47" fillId="0" borderId="0" xfId="0" applyNumberFormat="1" applyFont="1" applyFill="1" applyBorder="1" applyAlignment="1">
      <alignment horizontal="right" wrapText="1"/>
    </xf>
    <xf numFmtId="173" fontId="45" fillId="3" borderId="0" xfId="0" applyNumberFormat="1" applyFont="1" applyFill="1" applyBorder="1" applyAlignment="1">
      <alignment horizontal="left" wrapText="1"/>
    </xf>
    <xf numFmtId="173" fontId="6" fillId="14" borderId="0" xfId="0" applyNumberFormat="1" applyFont="1" applyFill="1" applyBorder="1" applyAlignment="1">
      <alignment horizontal="center" vertical="center" wrapText="1"/>
    </xf>
    <xf numFmtId="164" fontId="7" fillId="14" borderId="0" xfId="0" applyNumberFormat="1" applyFont="1" applyFill="1" applyBorder="1" applyAlignment="1">
      <alignment horizontal="center" vertical="top" wrapText="1"/>
    </xf>
    <xf numFmtId="173" fontId="6" fillId="15" borderId="0" xfId="0" applyNumberFormat="1" applyFont="1" applyFill="1" applyBorder="1" applyAlignment="1">
      <alignment horizontal="center" vertical="center" wrapText="1"/>
    </xf>
    <xf numFmtId="167" fontId="7" fillId="15" borderId="0" xfId="0" applyNumberFormat="1" applyFont="1" applyFill="1" applyBorder="1" applyAlignment="1">
      <alignment horizontal="center" vertical="center" wrapText="1"/>
    </xf>
    <xf numFmtId="173" fontId="45" fillId="0" borderId="0" xfId="0" applyNumberFormat="1" applyFont="1" applyFill="1" applyBorder="1" applyAlignment="1">
      <alignment horizontal="right" vertical="center" wrapText="1"/>
    </xf>
    <xf numFmtId="173" fontId="45" fillId="0" borderId="4" xfId="0" applyNumberFormat="1" applyFont="1" applyFill="1" applyBorder="1" applyAlignment="1">
      <alignment horizontal="right" vertical="center" wrapText="1"/>
    </xf>
    <xf numFmtId="173" fontId="45" fillId="0" borderId="4" xfId="0" applyNumberFormat="1" applyFont="1" applyFill="1" applyBorder="1" applyAlignment="1">
      <alignment horizontal="left" vertical="center" wrapText="1"/>
    </xf>
    <xf numFmtId="173" fontId="45" fillId="0" borderId="2" xfId="0" applyNumberFormat="1" applyFont="1" applyFill="1" applyBorder="1" applyAlignment="1">
      <alignment horizontal="left" vertical="center" wrapText="1"/>
    </xf>
    <xf numFmtId="173" fontId="45" fillId="0" borderId="2" xfId="0" applyNumberFormat="1" applyFont="1" applyFill="1" applyBorder="1" applyAlignment="1">
      <alignment horizontal="right" vertical="center" wrapText="1"/>
    </xf>
    <xf numFmtId="0" fontId="6" fillId="15" borderId="0" xfId="0" applyFont="1" applyFill="1" applyBorder="1" applyAlignment="1">
      <alignment horizontal="center" vertical="center" wrapText="1"/>
    </xf>
    <xf numFmtId="164" fontId="7" fillId="15" borderId="0" xfId="0" applyNumberFormat="1" applyFont="1" applyFill="1" applyBorder="1" applyAlignment="1">
      <alignment horizontal="center" vertical="center" wrapText="1"/>
    </xf>
    <xf numFmtId="164" fontId="7" fillId="14" borderId="0" xfId="0" applyNumberFormat="1" applyFont="1" applyFill="1" applyBorder="1" applyAlignment="1">
      <alignment horizontal="center" wrapText="1"/>
    </xf>
    <xf numFmtId="0" fontId="45" fillId="0" borderId="0" xfId="0" applyFont="1" applyFill="1" applyBorder="1" applyAlignment="1">
      <alignment horizontal="left" vertical="center" wrapText="1"/>
    </xf>
    <xf numFmtId="171" fontId="45" fillId="0" borderId="0" xfId="0" applyNumberFormat="1" applyFont="1" applyFill="1" applyBorder="1" applyAlignment="1">
      <alignment horizontal="right" wrapText="1"/>
    </xf>
    <xf numFmtId="171" fontId="45" fillId="0" borderId="2" xfId="0" applyNumberFormat="1" applyFont="1" applyFill="1" applyBorder="1" applyAlignment="1">
      <alignment horizontal="right" wrapText="1"/>
    </xf>
    <xf numFmtId="0" fontId="45" fillId="0" borderId="0" xfId="0" applyFont="1" applyFill="1" applyBorder="1" applyAlignment="1">
      <alignment horizontal="left" wrapText="1"/>
    </xf>
    <xf numFmtId="171" fontId="45" fillId="0" borderId="4" xfId="0" applyNumberFormat="1" applyFont="1" applyFill="1" applyBorder="1" applyAlignment="1">
      <alignment horizontal="right" wrapText="1"/>
    </xf>
    <xf numFmtId="0" fontId="45" fillId="0" borderId="4" xfId="0" applyFont="1" applyFill="1" applyBorder="1" applyAlignment="1">
      <alignment horizontal="left" vertical="center" wrapText="1"/>
    </xf>
    <xf numFmtId="0" fontId="0" fillId="15" borderId="0" xfId="0" applyFill="1" applyBorder="1" applyAlignment="1">
      <alignment horizontal="center" vertical="center" wrapText="1"/>
    </xf>
    <xf numFmtId="0" fontId="0" fillId="14" borderId="0" xfId="0" applyFill="1" applyBorder="1" applyAlignment="1">
      <alignment horizontal="center" vertical="center" wrapText="1"/>
    </xf>
    <xf numFmtId="0" fontId="45" fillId="3" borderId="0" xfId="0" applyFont="1" applyFill="1" applyBorder="1" applyAlignment="1">
      <alignment horizontal="left" wrapText="1"/>
    </xf>
    <xf numFmtId="171" fontId="45" fillId="0" borderId="3" xfId="0" applyNumberFormat="1" applyFont="1" applyFill="1" applyBorder="1" applyAlignment="1">
      <alignment horizontal="right" wrapText="1"/>
    </xf>
    <xf numFmtId="0" fontId="45" fillId="3" borderId="0" xfId="0" applyFont="1" applyFill="1" applyBorder="1" applyAlignment="1">
      <alignment horizontal="left" vertical="center" wrapText="1"/>
    </xf>
    <xf numFmtId="171" fontId="45" fillId="0" borderId="0" xfId="0" applyNumberFormat="1" applyFont="1" applyFill="1" applyBorder="1" applyAlignment="1">
      <alignment horizontal="right" vertical="center" wrapText="1"/>
    </xf>
    <xf numFmtId="171" fontId="45" fillId="0" borderId="3" xfId="0" applyNumberFormat="1" applyFont="1" applyFill="1" applyBorder="1" applyAlignment="1">
      <alignment horizontal="right" vertical="center" wrapText="1"/>
    </xf>
    <xf numFmtId="171" fontId="45" fillId="0" borderId="24" xfId="0" applyNumberFormat="1" applyFont="1" applyFill="1" applyBorder="1" applyAlignment="1">
      <alignment horizontal="right" vertical="center" wrapText="1"/>
    </xf>
    <xf numFmtId="0" fontId="45" fillId="3" borderId="3" xfId="0" applyFont="1" applyFill="1" applyBorder="1" applyAlignment="1">
      <alignment horizontal="left" vertical="center" wrapText="1"/>
    </xf>
    <xf numFmtId="0" fontId="45" fillId="3" borderId="25" xfId="0" applyFont="1" applyFill="1" applyBorder="1" applyAlignment="1">
      <alignment horizontal="left" vertical="center" wrapText="1"/>
    </xf>
    <xf numFmtId="171" fontId="45" fillId="0" borderId="25" xfId="0" applyNumberFormat="1" applyFont="1" applyFill="1" applyBorder="1" applyAlignment="1">
      <alignment horizontal="right" vertical="center" wrapText="1"/>
    </xf>
    <xf numFmtId="171" fontId="45" fillId="0" borderId="24" xfId="0" applyNumberFormat="1" applyFont="1" applyFill="1" applyBorder="1" applyAlignment="1">
      <alignment horizontal="right" wrapText="1"/>
    </xf>
    <xf numFmtId="164" fontId="45" fillId="0" borderId="24" xfId="0" applyNumberFormat="1" applyFont="1" applyFill="1" applyBorder="1" applyAlignment="1">
      <alignment horizontal="right" wrapText="1"/>
    </xf>
    <xf numFmtId="164" fontId="45" fillId="0" borderId="0" xfId="0" applyNumberFormat="1" applyFont="1" applyFill="1" applyBorder="1" applyAlignment="1">
      <alignment horizontal="right" wrapText="1"/>
    </xf>
    <xf numFmtId="171" fontId="45" fillId="0" borderId="4" xfId="0" applyNumberFormat="1" applyFont="1" applyFill="1" applyBorder="1" applyAlignment="1">
      <alignment vertical="center" wrapText="1"/>
    </xf>
    <xf numFmtId="164" fontId="45" fillId="0" borderId="24" xfId="0" applyNumberFormat="1" applyFont="1" applyFill="1" applyBorder="1" applyAlignment="1">
      <alignment horizontal="right" vertical="center" wrapText="1"/>
    </xf>
    <xf numFmtId="49" fontId="21" fillId="0" borderId="0" xfId="54" applyFont="1"/>
    <xf numFmtId="164" fontId="14" fillId="15" borderId="0" xfId="0" applyNumberFormat="1" applyFont="1" applyFill="1" applyBorder="1" applyAlignment="1">
      <alignment horizontal="center" vertical="top" wrapText="1"/>
    </xf>
    <xf numFmtId="164" fontId="14" fillId="15" borderId="0" xfId="0" applyNumberFormat="1" applyFont="1" applyFill="1" applyBorder="1" applyAlignment="1">
      <alignment horizontal="center" vertical="center" wrapText="1"/>
    </xf>
    <xf numFmtId="173" fontId="6" fillId="0" borderId="0" xfId="0" applyNumberFormat="1" applyFont="1" applyFill="1" applyBorder="1" applyAlignment="1">
      <alignment horizontal="left" wrapText="1" indent="7"/>
    </xf>
    <xf numFmtId="0" fontId="6" fillId="3" borderId="0" xfId="0" applyFont="1" applyFill="1" applyBorder="1" applyAlignment="1">
      <alignment horizontal="left" vertical="center" wrapText="1" indent="1"/>
    </xf>
    <xf numFmtId="0" fontId="44" fillId="15" borderId="0" xfId="0" applyFont="1" applyFill="1" applyAlignment="1">
      <alignment horizontal="center" vertical="center" wrapText="1"/>
    </xf>
    <xf numFmtId="174" fontId="6" fillId="0" borderId="0" xfId="49" applyNumberFormat="1" applyFont="1" applyFill="1" applyBorder="1" applyAlignment="1">
      <alignment horizontal="right" wrapText="1"/>
    </xf>
    <xf numFmtId="0" fontId="0" fillId="0" borderId="0" xfId="0" applyFill="1" applyBorder="1" applyAlignment="1">
      <alignment horizontal="center"/>
    </xf>
    <xf numFmtId="0" fontId="9" fillId="0" borderId="0" xfId="0" applyFont="1" applyFill="1" applyBorder="1" applyAlignment="1">
      <alignment horizontal="left" wrapText="1"/>
    </xf>
    <xf numFmtId="0" fontId="4" fillId="3" borderId="0" xfId="0" applyFont="1" applyFill="1" applyAlignment="1">
      <alignment vertical="center"/>
    </xf>
    <xf numFmtId="173" fontId="4" fillId="3" borderId="0" xfId="0" applyNumberFormat="1" applyFont="1" applyFill="1"/>
    <xf numFmtId="0" fontId="4" fillId="3" borderId="0" xfId="0" applyFont="1" applyFill="1"/>
    <xf numFmtId="171" fontId="45" fillId="0" borderId="4" xfId="0" applyNumberFormat="1" applyFont="1" applyBorder="1" applyAlignment="1">
      <alignment horizontal="right" wrapText="1"/>
    </xf>
    <xf numFmtId="0" fontId="45" fillId="0" borderId="4" xfId="0" applyFont="1" applyBorder="1" applyAlignment="1">
      <alignment horizontal="left" wrapText="1"/>
    </xf>
    <xf numFmtId="171" fontId="6" fillId="0" borderId="0" xfId="0" applyNumberFormat="1" applyFont="1" applyAlignment="1">
      <alignment horizontal="right" wrapText="1"/>
    </xf>
    <xf numFmtId="171" fontId="0" fillId="0" borderId="0" xfId="0" applyNumberFormat="1" applyAlignment="1">
      <alignment horizontal="right" wrapText="1"/>
    </xf>
    <xf numFmtId="171" fontId="10" fillId="0" borderId="0" xfId="0" applyNumberFormat="1" applyFont="1" applyAlignment="1">
      <alignment horizontal="right" wrapText="1"/>
    </xf>
    <xf numFmtId="0" fontId="10" fillId="0" borderId="0" xfId="0" applyFont="1" applyAlignment="1">
      <alignment horizontal="left" wrapText="1"/>
    </xf>
    <xf numFmtId="0" fontId="45" fillId="0" borderId="0" xfId="0" applyFont="1" applyAlignment="1">
      <alignment horizontal="left" wrapText="1"/>
    </xf>
    <xf numFmtId="171" fontId="45" fillId="0" borderId="0" xfId="0" applyNumberFormat="1" applyFont="1" applyAlignment="1">
      <alignment horizontal="right" wrapText="1"/>
    </xf>
    <xf numFmtId="171" fontId="45" fillId="0" borderId="24" xfId="0" applyNumberFormat="1" applyFont="1" applyBorder="1" applyAlignment="1">
      <alignment horizontal="right" wrapText="1"/>
    </xf>
    <xf numFmtId="171" fontId="9" fillId="0" borderId="0" xfId="0" applyNumberFormat="1" applyFont="1" applyAlignment="1">
      <alignment horizontal="left" wrapText="1"/>
    </xf>
    <xf numFmtId="165" fontId="6" fillId="0" borderId="0" xfId="0" applyNumberFormat="1" applyFont="1" applyAlignment="1">
      <alignment horizontal="right" wrapText="1"/>
    </xf>
    <xf numFmtId="0" fontId="0" fillId="0" borderId="0" xfId="0" applyAlignment="1">
      <alignment horizontal="right" wrapText="1"/>
    </xf>
    <xf numFmtId="0" fontId="6" fillId="3" borderId="0" xfId="0" applyFont="1" applyFill="1" applyAlignment="1">
      <alignment horizontal="left" wrapText="1"/>
    </xf>
    <xf numFmtId="0" fontId="7" fillId="14" borderId="0" xfId="0" applyFont="1" applyFill="1" applyAlignment="1">
      <alignment horizontal="center" wrapText="1"/>
    </xf>
    <xf numFmtId="0" fontId="6" fillId="14" borderId="0" xfId="0" applyFont="1" applyFill="1" applyAlignment="1">
      <alignment horizontal="center" vertical="center" wrapText="1"/>
    </xf>
    <xf numFmtId="164" fontId="14" fillId="15" borderId="0" xfId="0" applyNumberFormat="1" applyFont="1" applyFill="1" applyAlignment="1">
      <alignment horizontal="center" vertical="top" wrapText="1"/>
    </xf>
    <xf numFmtId="0" fontId="6" fillId="15" borderId="0" xfId="0" applyFont="1" applyFill="1" applyAlignment="1">
      <alignment horizontal="center" vertical="center" wrapText="1"/>
    </xf>
    <xf numFmtId="171" fontId="45" fillId="0" borderId="25" xfId="0" applyNumberFormat="1" applyFont="1" applyBorder="1" applyAlignment="1">
      <alignment horizontal="right" vertical="center" wrapText="1"/>
    </xf>
    <xf numFmtId="0" fontId="45" fillId="0" borderId="25" xfId="0" applyFont="1" applyBorder="1" applyAlignment="1">
      <alignment horizontal="left" vertical="center" wrapText="1"/>
    </xf>
    <xf numFmtId="171" fontId="45" fillId="0" borderId="0" xfId="0" applyNumberFormat="1" applyFont="1" applyAlignment="1">
      <alignment horizontal="right" vertical="center" wrapText="1"/>
    </xf>
    <xf numFmtId="0" fontId="45" fillId="0" borderId="0" xfId="0" applyFont="1" applyAlignment="1">
      <alignment horizontal="left" vertical="center" wrapText="1"/>
    </xf>
    <xf numFmtId="0" fontId="9" fillId="0" borderId="0" xfId="0" applyFont="1" applyAlignment="1">
      <alignment horizontal="left" vertical="center" wrapText="1"/>
    </xf>
    <xf numFmtId="171" fontId="45" fillId="0" borderId="3" xfId="0" applyNumberFormat="1" applyFont="1" applyBorder="1" applyAlignment="1">
      <alignment horizontal="right" vertical="center" wrapText="1"/>
    </xf>
    <xf numFmtId="0" fontId="45" fillId="0" borderId="3" xfId="0" applyFont="1" applyBorder="1" applyAlignment="1">
      <alignment horizontal="left" vertical="center" wrapText="1"/>
    </xf>
    <xf numFmtId="171" fontId="6" fillId="0" borderId="0" xfId="0" applyNumberFormat="1" applyFont="1" applyAlignment="1">
      <alignment horizontal="right" vertical="center" wrapText="1"/>
    </xf>
    <xf numFmtId="0" fontId="6" fillId="0" borderId="0" xfId="0" applyFont="1" applyAlignment="1">
      <alignment horizontal="left" vertical="center" wrapText="1"/>
    </xf>
    <xf numFmtId="171" fontId="45" fillId="0" borderId="24" xfId="0" applyNumberFormat="1" applyFont="1" applyBorder="1" applyAlignment="1">
      <alignment horizontal="right" vertical="center" wrapText="1"/>
    </xf>
    <xf numFmtId="173" fontId="6" fillId="0" borderId="0" xfId="0" applyNumberFormat="1" applyFont="1" applyAlignment="1">
      <alignment horizontal="right" wrapText="1"/>
    </xf>
    <xf numFmtId="173" fontId="6" fillId="0" borderId="0" xfId="0" applyNumberFormat="1" applyFont="1" applyAlignment="1">
      <alignment horizontal="left" vertical="center" wrapText="1"/>
    </xf>
    <xf numFmtId="0" fontId="6" fillId="0" borderId="0" xfId="0" applyFont="1" applyAlignment="1">
      <alignment horizontal="left" wrapText="1" indent="1"/>
    </xf>
    <xf numFmtId="171" fontId="0" fillId="0" borderId="0" xfId="0" applyNumberFormat="1" applyAlignment="1">
      <alignment horizontal="left" wrapText="1"/>
    </xf>
    <xf numFmtId="171" fontId="0" fillId="0" borderId="0" xfId="0" applyNumberFormat="1" applyAlignment="1">
      <alignment horizontal="right" vertical="center" wrapText="1"/>
    </xf>
    <xf numFmtId="175" fontId="0" fillId="0" borderId="0" xfId="0" applyNumberFormat="1" applyAlignment="1">
      <alignment horizontal="left" vertical="center" wrapText="1"/>
    </xf>
    <xf numFmtId="171" fontId="6" fillId="0" borderId="2" xfId="0" applyNumberFormat="1" applyFont="1" applyBorder="1" applyAlignment="1">
      <alignment horizontal="right" wrapText="1"/>
    </xf>
    <xf numFmtId="0" fontId="6" fillId="0" borderId="2" xfId="0" applyFont="1" applyBorder="1" applyAlignment="1">
      <alignment horizontal="left"/>
    </xf>
    <xf numFmtId="171" fontId="0" fillId="0" borderId="1" xfId="0" applyNumberFormat="1" applyBorder="1" applyAlignment="1">
      <alignment horizontal="right" wrapText="1"/>
    </xf>
    <xf numFmtId="0" fontId="9" fillId="0" borderId="1" xfId="0" applyFont="1" applyBorder="1" applyAlignment="1">
      <alignment horizontal="left" wrapText="1"/>
    </xf>
    <xf numFmtId="0" fontId="45" fillId="0" borderId="0" xfId="0" applyFont="1" applyAlignment="1">
      <alignment horizontal="left"/>
    </xf>
    <xf numFmtId="171" fontId="9" fillId="0" borderId="0" xfId="0" applyNumberFormat="1" applyFont="1" applyAlignment="1">
      <alignment horizontal="right" wrapText="1"/>
    </xf>
    <xf numFmtId="173" fontId="6" fillId="0" borderId="0" xfId="0" applyNumberFormat="1" applyFont="1" applyAlignment="1">
      <alignment horizontal="left" wrapText="1" indent="7"/>
    </xf>
    <xf numFmtId="173" fontId="6" fillId="0" borderId="0" xfId="0" applyNumberFormat="1" applyFont="1" applyAlignment="1">
      <alignment horizontal="left" wrapText="1" indent="1"/>
    </xf>
    <xf numFmtId="0" fontId="6" fillId="0" borderId="0" xfId="0" applyFont="1" applyAlignment="1">
      <alignment horizontal="left" indent="4"/>
    </xf>
    <xf numFmtId="0" fontId="6" fillId="0" borderId="0" xfId="0" applyFont="1" applyAlignment="1">
      <alignment horizontal="left" wrapText="1" indent="4"/>
    </xf>
    <xf numFmtId="173" fontId="45" fillId="0" borderId="0" xfId="0" applyNumberFormat="1" applyFont="1" applyAlignment="1">
      <alignment horizontal="left" wrapText="1"/>
    </xf>
    <xf numFmtId="0" fontId="6" fillId="0" borderId="0" xfId="0" applyFont="1" applyAlignment="1">
      <alignment horizontal="left"/>
    </xf>
    <xf numFmtId="0" fontId="21" fillId="0" borderId="0" xfId="0" applyFont="1" applyAlignment="1">
      <alignment horizontal="left" wrapText="1"/>
    </xf>
    <xf numFmtId="0" fontId="11" fillId="0" borderId="0" xfId="0" applyFont="1" applyAlignment="1">
      <alignment horizontal="left" wrapText="1"/>
    </xf>
    <xf numFmtId="173" fontId="6" fillId="0" borderId="0" xfId="0" applyNumberFormat="1" applyFont="1" applyAlignment="1">
      <alignment horizontal="left" wrapText="1"/>
    </xf>
    <xf numFmtId="0" fontId="9" fillId="0" borderId="0" xfId="0" applyFont="1" applyAlignment="1">
      <alignment horizontal="left"/>
    </xf>
    <xf numFmtId="173" fontId="6" fillId="0" borderId="0" xfId="0" applyNumberFormat="1" applyFont="1" applyAlignment="1">
      <alignment horizontal="left"/>
    </xf>
    <xf numFmtId="0" fontId="0" fillId="0" borderId="0" xfId="0" applyAlignment="1">
      <alignment horizontal="left" wrapText="1"/>
    </xf>
    <xf numFmtId="0" fontId="6" fillId="3" borderId="0" xfId="0" applyFont="1" applyFill="1" applyAlignment="1">
      <alignment horizontal="left"/>
    </xf>
    <xf numFmtId="0" fontId="15" fillId="0" borderId="0" xfId="0" applyFont="1" applyAlignment="1">
      <alignment horizontal="left" wrapText="1"/>
    </xf>
    <xf numFmtId="176" fontId="15" fillId="0" borderId="0" xfId="0" applyNumberFormat="1" applyFont="1" applyAlignment="1">
      <alignment horizontal="left" wrapText="1"/>
    </xf>
    <xf numFmtId="0" fontId="15" fillId="14" borderId="0" xfId="0" applyFont="1" applyFill="1" applyAlignment="1">
      <alignment horizontal="center" vertical="center" wrapText="1"/>
    </xf>
    <xf numFmtId="0" fontId="15" fillId="15" borderId="0" xfId="0" applyFont="1" applyFill="1" applyAlignment="1">
      <alignment horizontal="center" vertical="center" wrapText="1"/>
    </xf>
    <xf numFmtId="164" fontId="6" fillId="0" borderId="26" xfId="0" applyNumberFormat="1" applyFont="1" applyBorder="1" applyAlignment="1">
      <alignment horizontal="right" wrapText="1"/>
    </xf>
    <xf numFmtId="0" fontId="6" fillId="0" borderId="0" xfId="0" applyFont="1" applyBorder="1"/>
    <xf numFmtId="171" fontId="0" fillId="0" borderId="0" xfId="0" applyNumberFormat="1"/>
    <xf numFmtId="0" fontId="54" fillId="0" borderId="0" xfId="61" applyFont="1"/>
    <xf numFmtId="0" fontId="53" fillId="0" borderId="0" xfId="61"/>
    <xf numFmtId="0" fontId="56" fillId="0" borderId="0" xfId="62" applyFont="1" applyAlignment="1">
      <alignment vertical="top" wrapText="1"/>
    </xf>
    <xf numFmtId="0" fontId="52" fillId="0" borderId="0" xfId="60"/>
    <xf numFmtId="0" fontId="57" fillId="0" borderId="0" xfId="61" applyFont="1" applyAlignment="1">
      <alignment vertical="top"/>
    </xf>
    <xf numFmtId="0" fontId="53" fillId="0" borderId="0" xfId="61" applyAlignment="1">
      <alignment vertical="top"/>
    </xf>
    <xf numFmtId="0" fontId="56" fillId="0" borderId="0" xfId="61" applyFont="1" applyAlignment="1">
      <alignment vertical="top" wrapText="1"/>
    </xf>
    <xf numFmtId="0" fontId="58" fillId="0" borderId="0" xfId="61" applyFont="1" applyProtection="1">
      <protection locked="0"/>
    </xf>
    <xf numFmtId="173" fontId="9" fillId="0" borderId="0" xfId="0" applyNumberFormat="1" applyFont="1" applyFill="1" applyBorder="1" applyAlignment="1">
      <alignment horizontal="left" wrapText="1"/>
    </xf>
    <xf numFmtId="164" fontId="7" fillId="15" borderId="0" xfId="0" applyNumberFormat="1" applyFont="1" applyFill="1" applyBorder="1" applyAlignment="1">
      <alignment horizontal="center" vertical="top" wrapText="1"/>
    </xf>
    <xf numFmtId="0" fontId="9" fillId="3" borderId="0" xfId="0" applyFont="1" applyFill="1" applyBorder="1" applyAlignment="1">
      <alignment horizontal="left" wrapText="1"/>
    </xf>
    <xf numFmtId="0" fontId="9" fillId="0" borderId="0" xfId="0" applyFont="1" applyAlignment="1">
      <alignment horizontal="left" wrapText="1"/>
    </xf>
    <xf numFmtId="0" fontId="7" fillId="4" borderId="0" xfId="0" applyFont="1" applyFill="1" applyAlignment="1">
      <alignment horizontal="center" vertical="center" wrapText="1"/>
    </xf>
    <xf numFmtId="0" fontId="14" fillId="4" borderId="0" xfId="0" applyFont="1" applyFill="1" applyAlignment="1">
      <alignment horizontal="center" wrapText="1"/>
    </xf>
    <xf numFmtId="0" fontId="56" fillId="0" borderId="0" xfId="61" applyFont="1" applyAlignment="1">
      <alignment vertical="top"/>
    </xf>
    <xf numFmtId="0" fontId="44" fillId="15" borderId="0" xfId="0" applyFont="1" applyFill="1" applyBorder="1" applyAlignment="1">
      <alignment horizontal="center" vertical="center"/>
    </xf>
    <xf numFmtId="173" fontId="9" fillId="0" borderId="0" xfId="0" applyNumberFormat="1" applyFont="1" applyFill="1" applyBorder="1" applyAlignment="1">
      <alignment horizontal="left" wrapText="1"/>
    </xf>
    <xf numFmtId="0" fontId="6" fillId="0" borderId="0" xfId="0" applyFont="1" applyAlignment="1">
      <alignment vertical="top" wrapText="1"/>
    </xf>
    <xf numFmtId="0" fontId="6" fillId="0" borderId="0" xfId="0" applyFont="1" applyAlignment="1">
      <alignment vertical="top"/>
    </xf>
    <xf numFmtId="164" fontId="7" fillId="15" borderId="0"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xf numFmtId="0" fontId="51" fillId="3" borderId="0" xfId="0" applyFont="1" applyFill="1" applyAlignment="1">
      <alignment horizontal="left"/>
    </xf>
    <xf numFmtId="164" fontId="4" fillId="3" borderId="0" xfId="0" applyNumberFormat="1" applyFont="1" applyFill="1" applyAlignment="1">
      <alignment horizontal="left"/>
    </xf>
    <xf numFmtId="0" fontId="5" fillId="3" borderId="0" xfId="0" applyFont="1" applyFill="1" applyAlignment="1">
      <alignment horizontal="left" vertical="top" wrapText="1"/>
    </xf>
    <xf numFmtId="0" fontId="9" fillId="3" borderId="0" xfId="0" applyFont="1" applyFill="1" applyBorder="1" applyAlignment="1">
      <alignment horizontal="left" wrapText="1"/>
    </xf>
    <xf numFmtId="0" fontId="4" fillId="3" borderId="0" xfId="0" applyFont="1" applyFill="1" applyAlignment="1">
      <alignment horizontal="left"/>
    </xf>
    <xf numFmtId="0" fontId="44" fillId="15" borderId="0" xfId="0" applyFont="1" applyFill="1" applyAlignment="1">
      <alignment horizontal="center" vertical="center"/>
    </xf>
    <xf numFmtId="0" fontId="9" fillId="0" borderId="0" xfId="0" applyFont="1" applyAlignment="1">
      <alignment horizontal="left" wrapText="1"/>
    </xf>
    <xf numFmtId="0" fontId="7" fillId="4" borderId="0" xfId="0" applyFont="1" applyFill="1" applyAlignment="1">
      <alignment horizontal="center" vertical="center" wrapText="1"/>
    </xf>
    <xf numFmtId="0" fontId="30" fillId="3" borderId="0" xfId="0" applyFont="1" applyFill="1" applyAlignment="1">
      <alignment horizontal="left"/>
    </xf>
    <xf numFmtId="0" fontId="14" fillId="4" borderId="0" xfId="0" applyFont="1" applyFill="1" applyAlignment="1">
      <alignment horizontal="center" wrapText="1"/>
    </xf>
    <xf numFmtId="0" fontId="9" fillId="0" borderId="0" xfId="0" applyFont="1" applyFill="1" applyAlignment="1">
      <alignment horizontal="left" vertical="top"/>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173" fontId="38" fillId="0" borderId="0" xfId="0" applyNumberFormat="1" applyFont="1" applyFill="1" applyBorder="1" applyAlignment="1">
      <alignment horizontal="right" wrapText="1"/>
    </xf>
    <xf numFmtId="173" fontId="0" fillId="0" borderId="0" xfId="0" applyNumberFormat="1" applyFont="1" applyFill="1" applyBorder="1" applyAlignment="1">
      <alignment horizontal="right" wrapText="1"/>
    </xf>
  </cellXfs>
  <cellStyles count="63">
    <cellStyle name="ANCLAS,REZONES Y SUS PARTES,DE FUNDICION,DE HIERRO O DE ACERO" xfId="1" xr:uid="{00000000-0005-0000-0000-000000000000}"/>
    <cellStyle name="Comma" xfId="49" builtinId="3"/>
    <cellStyle name="Comma 2" xfId="2" xr:uid="{00000000-0005-0000-0000-000001000000}"/>
    <cellStyle name="Comma 2 4" xfId="3" xr:uid="{00000000-0005-0000-0000-000002000000}"/>
    <cellStyle name="Comma 3" xfId="4" xr:uid="{00000000-0005-0000-0000-000003000000}"/>
    <cellStyle name="Comma 3 2" xfId="5" xr:uid="{00000000-0005-0000-0000-000004000000}"/>
    <cellStyle name="Comma 4" xfId="6" xr:uid="{00000000-0005-0000-0000-000005000000}"/>
    <cellStyle name="Currency" xfId="48" builtinId="4"/>
    <cellStyle name="Formula" xfId="7" xr:uid="{00000000-0005-0000-0000-000007000000}"/>
    <cellStyle name="Formula 2" xfId="55" xr:uid="{2C9235CD-6AA5-48C0-B9DF-096FE196A693}"/>
    <cellStyle name="Hyperlink" xfId="60" builtinId="8"/>
    <cellStyle name="Hyperlink 2 2" xfId="8" xr:uid="{00000000-0005-0000-0000-000008000000}"/>
    <cellStyle name="Hyperlink 3" xfId="9" xr:uid="{00000000-0005-0000-0000-000009000000}"/>
    <cellStyle name="Normal" xfId="0" builtinId="0"/>
    <cellStyle name="Normal 10" xfId="50" xr:uid="{EB7BE69B-DB9E-43A3-B6C7-A9293D696FA2}"/>
    <cellStyle name="Normal 118" xfId="10" xr:uid="{00000000-0005-0000-0000-00000B000000}"/>
    <cellStyle name="Normal 12" xfId="11" xr:uid="{00000000-0005-0000-0000-00000C000000}"/>
    <cellStyle name="Normal 12 2" xfId="53" xr:uid="{B5BFE3B1-D789-45E8-A096-B62047FFABC7}"/>
    <cellStyle name="Normal 19" xfId="12" xr:uid="{00000000-0005-0000-0000-00000D000000}"/>
    <cellStyle name="Normal 2" xfId="13" xr:uid="{00000000-0005-0000-0000-00000E000000}"/>
    <cellStyle name="Normal 2 2" xfId="14" xr:uid="{00000000-0005-0000-0000-00000F000000}"/>
    <cellStyle name="Normal 2 2 2" xfId="15" xr:uid="{00000000-0005-0000-0000-000010000000}"/>
    <cellStyle name="Normal 2 3" xfId="16" xr:uid="{00000000-0005-0000-0000-000011000000}"/>
    <cellStyle name="Normal 2 4" xfId="57" xr:uid="{065C84ED-9673-44A9-A913-3E6F3269E0CC}"/>
    <cellStyle name="Normal 26" xfId="17" xr:uid="{00000000-0005-0000-0000-000012000000}"/>
    <cellStyle name="Normal 3" xfId="18" xr:uid="{00000000-0005-0000-0000-000013000000}"/>
    <cellStyle name="Normal 3 2" xfId="62" xr:uid="{875194EA-CC73-4E5D-85E4-F2E08520F4BA}"/>
    <cellStyle name="Normal 4" xfId="19" xr:uid="{00000000-0005-0000-0000-000014000000}"/>
    <cellStyle name="Normal 4 3" xfId="20" xr:uid="{00000000-0005-0000-0000-000015000000}"/>
    <cellStyle name="Normal 5" xfId="21" xr:uid="{00000000-0005-0000-0000-000016000000}"/>
    <cellStyle name="Normal 6" xfId="43" xr:uid="{00000000-0005-0000-0000-000017000000}"/>
    <cellStyle name="Normal 9" xfId="22" xr:uid="{00000000-0005-0000-0000-000018000000}"/>
    <cellStyle name="Normal_Operating Statement historical General Government Version 1 27 April 2011" xfId="61" xr:uid="{48D095A5-0142-4F25-AE5F-852F5DE834B8}"/>
    <cellStyle name="Number" xfId="59" xr:uid="{D6CECDB8-74D9-4630-867E-8EDBDF36E383}"/>
    <cellStyle name="Percent 10" xfId="23" xr:uid="{00000000-0005-0000-0000-000019000000}"/>
    <cellStyle name="Percent 2" xfId="24" xr:uid="{00000000-0005-0000-0000-00001A000000}"/>
    <cellStyle name="Percent 3" xfId="25" xr:uid="{00000000-0005-0000-0000-00001B000000}"/>
    <cellStyle name="Row Heading" xfId="56" xr:uid="{CDB5440C-CFAC-4D9B-A2B0-9BB76CC86841}"/>
    <cellStyle name="Row Tag" xfId="54" xr:uid="{83041BF3-697F-4F91-BF35-8DB2AE6D190D}"/>
    <cellStyle name="Table 8pt" xfId="26" xr:uid="{00000000-0005-0000-0000-00001C000000}"/>
    <cellStyle name="Table 8pt Row Heading" xfId="27" xr:uid="{00000000-0005-0000-0000-00001D000000}"/>
    <cellStyle name="Table Data" xfId="45" xr:uid="{00000000-0005-0000-0000-00001E000000}"/>
    <cellStyle name="Table Data 2" xfId="28" xr:uid="{00000000-0005-0000-0000-00001F000000}"/>
    <cellStyle name="Table Data 8pt" xfId="29" xr:uid="{00000000-0005-0000-0000-000020000000}"/>
    <cellStyle name="Table Data Bottom Row 2" xfId="30" xr:uid="{00000000-0005-0000-0000-000021000000}"/>
    <cellStyle name="Table Data Sub Total 5" xfId="31" xr:uid="{00000000-0005-0000-0000-000022000000}"/>
    <cellStyle name="Table Data Total 6" xfId="32" xr:uid="{00000000-0005-0000-0000-000023000000}"/>
    <cellStyle name="Table Heading Bottom Row 8pt" xfId="33" xr:uid="{00000000-0005-0000-0000-000024000000}"/>
    <cellStyle name="Table Heading Row" xfId="34" xr:uid="{00000000-0005-0000-0000-000025000000}"/>
    <cellStyle name="Table Heading Top Row" xfId="42" xr:uid="{00000000-0005-0000-0000-000026000000}"/>
    <cellStyle name="Table Heading Top Row 7pt" xfId="35" xr:uid="{00000000-0005-0000-0000-000027000000}"/>
    <cellStyle name="Table Heading Top Row 8pt" xfId="36" xr:uid="{00000000-0005-0000-0000-000028000000}"/>
    <cellStyle name="Table Heading_Budget 2000-01 Charts &amp; Tables" xfId="41" xr:uid="{00000000-0005-0000-0000-000029000000}"/>
    <cellStyle name="Table Row Heading 2" xfId="37" xr:uid="{00000000-0005-0000-0000-00002A000000}"/>
    <cellStyle name="Table Stub" xfId="44" xr:uid="{00000000-0005-0000-0000-00002B000000}"/>
    <cellStyle name="Table Stub 3" xfId="38" xr:uid="{00000000-0005-0000-0000-00002C000000}"/>
    <cellStyle name="Table Stub Bottom Row" xfId="52" xr:uid="{C0E88C08-82C8-4497-A3CC-3FA31A21C924}"/>
    <cellStyle name="Table Stub Bottom Row 2" xfId="39" xr:uid="{00000000-0005-0000-0000-00002D000000}"/>
    <cellStyle name="Table Stub Total" xfId="46" xr:uid="{00000000-0005-0000-0000-00002E000000}"/>
    <cellStyle name="Table Stub_Budget 2000-01 Charts &amp; Tables" xfId="47" xr:uid="{00000000-0005-0000-0000-00002F000000}"/>
    <cellStyle name="Total S/O 2 2" xfId="51" xr:uid="{4D9E4EE4-5DA9-4EDA-A693-F73C9FCD3F14}"/>
    <cellStyle name="Total S/O S/U 2 2 2" xfId="58" xr:uid="{8E3A9C9A-F175-4478-8109-9B88D89871A8}"/>
    <cellStyle name="Warning Text 2" xfId="40" xr:uid="{00000000-0005-0000-0000-000030000000}"/>
  </cellStyles>
  <dxfs count="0"/>
  <tableStyles count="0" defaultTableStyle="TableStyleMedium2" defaultPivotStyle="PivotStyleLight16"/>
  <colors>
    <mruColors>
      <color rgb="FF008EBA"/>
      <color rgb="FF00426F"/>
      <color rgb="FF00AAE7"/>
      <color rgb="FF00ABE6"/>
      <color rgb="FF0A79B9"/>
      <color rgb="FF0579B9"/>
      <color rgb="FF25A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Types" Target="richData/rdRichValueTyp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1.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63</xdr:row>
      <xdr:rowOff>0</xdr:rowOff>
    </xdr:from>
    <xdr:to>
      <xdr:col>4</xdr:col>
      <xdr:colOff>762001</xdr:colOff>
      <xdr:row>86</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 y="14373225"/>
          <a:ext cx="5905500" cy="4552950"/>
        </a:xfrm>
        <a:prstGeom prst="rect">
          <a:avLst/>
        </a:prstGeom>
      </xdr:spPr>
    </xdr:pic>
    <xdr:clientData/>
  </xdr:twoCellAnchor>
  <xdr:twoCellAnchor editAs="oneCell">
    <xdr:from>
      <xdr:col>6</xdr:col>
      <xdr:colOff>0</xdr:colOff>
      <xdr:row>63</xdr:row>
      <xdr:rowOff>0</xdr:rowOff>
    </xdr:from>
    <xdr:to>
      <xdr:col>19</xdr:col>
      <xdr:colOff>285750</xdr:colOff>
      <xdr:row>86</xdr:row>
      <xdr:rowOff>57149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6648450" y="14373225"/>
          <a:ext cx="8220075" cy="4438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ngx\Desktop\1.1_2017-18-Budget-Consolidated-GG-Comprehensive-Operating-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TSY\TSY-Group\BSD\FISCAL%20STRATEGY%20&amp;%20OUTLOOK\Medium%20Term%20Fiscal%20Model\MTFM_2017-18%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Operating Statement General Gov"/>
      <sheetName val="ProvisionofServices"/>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Accounts"/>
      <sheetName val="Weightings"/>
      <sheetName val="Growth_Rates"/>
      <sheetName val="Projects"/>
      <sheetName val="Data_GG"/>
      <sheetName val="Data_PNFC"/>
      <sheetName val="Data_NFPS"/>
      <sheetName val="Data_TS"/>
      <sheetName val="Calc_GG"/>
      <sheetName val="Calc_PNFC"/>
      <sheetName val="Calc_NFPS"/>
      <sheetName val="Calc_TS"/>
      <sheetName val="Moody's Ratio"/>
      <sheetName val="S&amp;P Ratio"/>
      <sheetName val="Metric Dashboard"/>
    </sheetNames>
    <sheetDataSet>
      <sheetData sheetId="0" refreshError="1"/>
      <sheetData sheetId="1">
        <row r="147">
          <cell r="B147" t="str">
            <v>AR100000000</v>
          </cell>
          <cell r="C147" t="str">
            <v>Revenue</v>
          </cell>
        </row>
        <row r="148">
          <cell r="B148" t="str">
            <v>AE200000000</v>
          </cell>
          <cell r="C148" t="str">
            <v>Expenses</v>
          </cell>
        </row>
        <row r="149">
          <cell r="B149" t="str">
            <v>ASNETLEN005</v>
          </cell>
          <cell r="C149" t="str">
            <v>Purchases of Non-Financials Assets</v>
          </cell>
        </row>
        <row r="150">
          <cell r="B150" t="str">
            <v>ASCapExpTot</v>
          </cell>
          <cell r="C150" t="str">
            <v>Capital Expenditure</v>
          </cell>
        </row>
        <row r="151">
          <cell r="B151" t="str">
            <v>AL706000000</v>
          </cell>
          <cell r="C151" t="str">
            <v>Borrowings at Amortised Cost</v>
          </cell>
        </row>
        <row r="152">
          <cell r="B152" t="str">
            <v>AL705000000</v>
          </cell>
          <cell r="C152" t="str">
            <v>Borrowings and Derivatives at Fair Value</v>
          </cell>
        </row>
        <row r="153">
          <cell r="B153" t="str">
            <v>ASGGDebtTot</v>
          </cell>
          <cell r="C153" t="str">
            <v>Net Debt</v>
          </cell>
        </row>
        <row r="154">
          <cell r="B154" t="str">
            <v>AL700000000</v>
          </cell>
          <cell r="C154" t="str">
            <v>Liabilities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rvTypesInfo>
</file>

<file path=xl/richData/rdrichvalue.xml><?xml version="1.0" encoding="utf-8"?>
<rvData xmlns="http://schemas.microsoft.com/office/spreadsheetml/2017/richdata" count="2">
  <rv s="0">
    <v>9</v>
    <v>3</v>
  </rv>
  <rv s="1">
    <v>9</v>
    <v>1</v>
  </rv>
</rvData>
</file>

<file path=xl/richData/rdrichvaluestructure.xml><?xml version="1.0" encoding="utf-8"?>
<rvStructures xmlns="http://schemas.microsoft.com/office/spreadsheetml/2017/richdata" count="2">
  <s t="_error">
    <k n="errorType" t="i"/>
    <k n="subType" t="i"/>
  </s>
  <s t="_error">
    <k n="errorType" t="i"/>
    <k n="propagated" t="b"/>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dget.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A9F2-07D0-4949-8352-9C5451E87326}">
  <dimension ref="A1:I9"/>
  <sheetViews>
    <sheetView showFormulas="1" showGridLines="0" zoomScaleNormal="100" zoomScaleSheetLayoutView="100" workbookViewId="0"/>
  </sheetViews>
  <sheetFormatPr defaultColWidth="9.140625" defaultRowHeight="15" x14ac:dyDescent="0.25"/>
  <cols>
    <col min="1" max="1" width="83.5703125" style="313" customWidth="1"/>
    <col min="2" max="16384" width="9.140625" style="313"/>
  </cols>
  <sheetData>
    <row r="1" spans="1:9" ht="15.75" x14ac:dyDescent="0.25">
      <c r="A1" s="312" t="s">
        <v>0</v>
      </c>
    </row>
    <row r="3" spans="1:9" ht="19.5" customHeight="1" x14ac:dyDescent="0.25">
      <c r="A3" s="314" t="s">
        <v>1</v>
      </c>
    </row>
    <row r="4" spans="1:9" ht="12" customHeight="1" x14ac:dyDescent="0.25">
      <c r="A4" s="315" t="s">
        <v>2</v>
      </c>
    </row>
    <row r="5" spans="1:9" ht="15.75" x14ac:dyDescent="0.25">
      <c r="A5" s="316"/>
      <c r="B5" s="317"/>
      <c r="C5" s="317"/>
      <c r="D5" s="317"/>
      <c r="E5" s="317"/>
      <c r="F5" s="317"/>
      <c r="G5" s="317"/>
      <c r="H5" s="317"/>
      <c r="I5" s="317"/>
    </row>
    <row r="6" spans="1:9" x14ac:dyDescent="0.25">
      <c r="A6" s="326" t="s">
        <v>3</v>
      </c>
      <c r="B6" s="317"/>
      <c r="C6" s="317"/>
      <c r="D6" s="317"/>
      <c r="E6" s="317"/>
      <c r="F6" s="317"/>
      <c r="G6" s="317"/>
      <c r="H6" s="317"/>
      <c r="I6" s="317"/>
    </row>
    <row r="7" spans="1:9" ht="16.5" customHeight="1" x14ac:dyDescent="0.25">
      <c r="A7" s="314"/>
      <c r="B7" s="318"/>
      <c r="C7" s="318"/>
      <c r="D7" s="318"/>
      <c r="E7" s="318"/>
      <c r="F7" s="318"/>
      <c r="G7" s="318"/>
      <c r="H7" s="318"/>
      <c r="I7" s="318"/>
    </row>
    <row r="9" spans="1:9" x14ac:dyDescent="0.25">
      <c r="A9" s="319"/>
    </row>
  </sheetData>
  <hyperlinks>
    <hyperlink ref="A4" r:id="rId1" xr:uid="{C6F860D4-B701-43F5-8B7F-C68D862F1B48}"/>
  </hyperlinks>
  <pageMargins left="0.75" right="0.75" top="1" bottom="1" header="0.5" footer="0.5"/>
  <pageSetup paperSize="9" scale="8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ED41-1CD6-427D-9F01-D2EC54D41026}">
  <sheetPr>
    <tabColor theme="7" tint="0.39997558519241921"/>
    <pageSetUpPr fitToPage="1"/>
  </sheetPr>
  <dimension ref="B1:H56"/>
  <sheetViews>
    <sheetView showGridLines="0" topLeftCell="A16" zoomScale="130" zoomScaleNormal="130" workbookViewId="0">
      <selection activeCell="D56" sqref="D56"/>
    </sheetView>
  </sheetViews>
  <sheetFormatPr defaultRowHeight="12.75" customHeight="1" x14ac:dyDescent="0.25"/>
  <cols>
    <col min="1" max="1" width="9.42578125" customWidth="1"/>
    <col min="2" max="2" width="49.85546875" customWidth="1"/>
    <col min="3" max="8" width="8.28515625" customWidth="1"/>
  </cols>
  <sheetData>
    <row r="1" spans="2:8" ht="12.75" customHeight="1" x14ac:dyDescent="0.25">
      <c r="B1" s="252" t="s">
        <v>207</v>
      </c>
      <c r="C1" s="252"/>
      <c r="D1" s="252"/>
      <c r="E1" s="252"/>
      <c r="F1" s="252"/>
    </row>
    <row r="2" spans="2:8" ht="12.75" customHeight="1" x14ac:dyDescent="0.25">
      <c r="B2" s="14"/>
      <c r="C2" s="14"/>
      <c r="D2" s="14"/>
      <c r="E2" s="14"/>
      <c r="F2" s="14"/>
      <c r="G2" s="14"/>
      <c r="H2" s="14"/>
    </row>
    <row r="3" spans="2:8" ht="12.75" customHeight="1" x14ac:dyDescent="0.25">
      <c r="B3" s="269"/>
      <c r="C3" s="246" t="s">
        <v>5</v>
      </c>
      <c r="D3" s="246" t="s">
        <v>6</v>
      </c>
      <c r="E3" s="246" t="s">
        <v>7</v>
      </c>
      <c r="F3" s="246" t="s">
        <v>8</v>
      </c>
      <c r="G3" s="246" t="s">
        <v>9</v>
      </c>
      <c r="H3" s="246" t="s">
        <v>10</v>
      </c>
    </row>
    <row r="4" spans="2:8" ht="12.75" customHeight="1" x14ac:dyDescent="0.25">
      <c r="B4" s="269"/>
      <c r="C4" s="268" t="s">
        <v>82</v>
      </c>
      <c r="D4" s="246" t="s">
        <v>12</v>
      </c>
      <c r="E4" s="246" t="s">
        <v>13</v>
      </c>
      <c r="F4" s="339" t="s">
        <v>14</v>
      </c>
      <c r="G4" s="339"/>
      <c r="H4" s="339"/>
    </row>
    <row r="5" spans="2:8" ht="12.75" customHeight="1" x14ac:dyDescent="0.25">
      <c r="B5" s="267"/>
      <c r="C5" s="266" t="s">
        <v>15</v>
      </c>
      <c r="D5" s="266" t="s">
        <v>15</v>
      </c>
      <c r="E5" s="266" t="s">
        <v>15</v>
      </c>
      <c r="F5" s="266" t="s">
        <v>15</v>
      </c>
      <c r="G5" s="266" t="s">
        <v>15</v>
      </c>
      <c r="H5" s="266" t="s">
        <v>15</v>
      </c>
    </row>
    <row r="6" spans="2:8" ht="12.75" customHeight="1" x14ac:dyDescent="0.25">
      <c r="B6" s="323" t="s">
        <v>137</v>
      </c>
      <c r="C6" s="196"/>
      <c r="D6" s="196"/>
      <c r="E6" s="196"/>
      <c r="F6" s="196"/>
      <c r="G6" s="196"/>
      <c r="H6" s="196"/>
    </row>
    <row r="7" spans="2:8" ht="12.75" customHeight="1" x14ac:dyDescent="0.25">
      <c r="B7" s="196" t="s">
        <v>17</v>
      </c>
      <c r="C7" s="309">
        <v>30123</v>
      </c>
      <c r="D7" s="255">
        <v>27854</v>
      </c>
      <c r="E7" s="255">
        <v>31408</v>
      </c>
      <c r="F7" s="255">
        <v>33308</v>
      </c>
      <c r="G7" s="255">
        <v>34879</v>
      </c>
      <c r="H7" s="255">
        <v>36497</v>
      </c>
    </row>
    <row r="8" spans="2:8" ht="12.75" customHeight="1" x14ac:dyDescent="0.25">
      <c r="B8" s="196" t="s">
        <v>138</v>
      </c>
      <c r="C8" s="255">
        <v>15007</v>
      </c>
      <c r="D8" s="255">
        <v>13538</v>
      </c>
      <c r="E8" s="255">
        <v>13297</v>
      </c>
      <c r="F8" s="255">
        <v>14288</v>
      </c>
      <c r="G8" s="255">
        <v>14689</v>
      </c>
      <c r="H8" s="255">
        <v>15399</v>
      </c>
    </row>
    <row r="9" spans="2:8" ht="12.75" customHeight="1" x14ac:dyDescent="0.25">
      <c r="B9" s="196" t="s">
        <v>208</v>
      </c>
      <c r="C9" s="255">
        <v>31723</v>
      </c>
      <c r="D9" s="255">
        <v>33710</v>
      </c>
      <c r="E9" s="255">
        <v>33197</v>
      </c>
      <c r="F9" s="255">
        <v>35987</v>
      </c>
      <c r="G9" s="255">
        <v>37082</v>
      </c>
      <c r="H9" s="255">
        <v>37373</v>
      </c>
    </row>
    <row r="10" spans="2:8" ht="12.75" customHeight="1" x14ac:dyDescent="0.25">
      <c r="B10" s="196" t="s">
        <v>140</v>
      </c>
      <c r="C10" s="255">
        <v>539</v>
      </c>
      <c r="D10" s="255">
        <v>303</v>
      </c>
      <c r="E10" s="255">
        <v>191</v>
      </c>
      <c r="F10" s="255">
        <v>242</v>
      </c>
      <c r="G10" s="255">
        <v>268</v>
      </c>
      <c r="H10" s="255">
        <v>286</v>
      </c>
    </row>
    <row r="11" spans="2:8" ht="12.75" customHeight="1" x14ac:dyDescent="0.25">
      <c r="B11" s="196" t="s">
        <v>209</v>
      </c>
      <c r="C11" s="255">
        <v>187</v>
      </c>
      <c r="D11" s="255">
        <v>135</v>
      </c>
      <c r="E11" s="255">
        <v>118</v>
      </c>
      <c r="F11" s="255">
        <v>138</v>
      </c>
      <c r="G11" s="255">
        <v>156</v>
      </c>
      <c r="H11" s="255">
        <v>182</v>
      </c>
    </row>
    <row r="12" spans="2:8" ht="12.75" customHeight="1" x14ac:dyDescent="0.25">
      <c r="B12" s="196" t="s">
        <v>96</v>
      </c>
      <c r="C12" s="255">
        <v>13550</v>
      </c>
      <c r="D12" s="255">
        <v>13519</v>
      </c>
      <c r="E12" s="255">
        <v>9270</v>
      </c>
      <c r="F12" s="255">
        <v>8401</v>
      </c>
      <c r="G12" s="255">
        <v>8986</v>
      </c>
      <c r="H12" s="255">
        <v>7630</v>
      </c>
    </row>
    <row r="13" spans="2:8" ht="12.75" customHeight="1" x14ac:dyDescent="0.25">
      <c r="B13" s="259" t="s">
        <v>142</v>
      </c>
      <c r="C13" s="260">
        <v>91129</v>
      </c>
      <c r="D13" s="260">
        <v>89059</v>
      </c>
      <c r="E13" s="260">
        <v>87481</v>
      </c>
      <c r="F13" s="260">
        <v>92364</v>
      </c>
      <c r="G13" s="260">
        <v>96059</v>
      </c>
      <c r="H13" s="260">
        <v>97366</v>
      </c>
    </row>
    <row r="14" spans="2:8" ht="12.75" customHeight="1" x14ac:dyDescent="0.25">
      <c r="B14" s="196"/>
      <c r="C14" s="256"/>
      <c r="D14" s="256"/>
      <c r="E14" s="256"/>
      <c r="F14" s="256"/>
      <c r="G14" s="256"/>
      <c r="H14" s="256"/>
    </row>
    <row r="15" spans="2:8" ht="12.75" customHeight="1" x14ac:dyDescent="0.25">
      <c r="B15" s="323" t="s">
        <v>143</v>
      </c>
      <c r="C15" s="256"/>
      <c r="D15" s="256"/>
      <c r="E15" s="256"/>
      <c r="F15" s="256"/>
      <c r="G15" s="256"/>
      <c r="H15" s="256"/>
    </row>
    <row r="16" spans="2:8" ht="12.75" customHeight="1" x14ac:dyDescent="0.25">
      <c r="B16" s="265" t="s">
        <v>144</v>
      </c>
      <c r="C16" s="255">
        <v>-34065</v>
      </c>
      <c r="D16" s="255">
        <v>-36346</v>
      </c>
      <c r="E16" s="255">
        <v>-38738</v>
      </c>
      <c r="F16" s="255">
        <v>-39591</v>
      </c>
      <c r="G16" s="255">
        <v>-40911</v>
      </c>
      <c r="H16" s="255">
        <v>-42148</v>
      </c>
    </row>
    <row r="17" spans="2:8" ht="12.75" customHeight="1" x14ac:dyDescent="0.25">
      <c r="B17" s="265" t="s">
        <v>32</v>
      </c>
      <c r="C17" s="255">
        <v>-4529</v>
      </c>
      <c r="D17" s="255">
        <v>-4878</v>
      </c>
      <c r="E17" s="255">
        <v>-3288</v>
      </c>
      <c r="F17" s="255">
        <v>-3372</v>
      </c>
      <c r="G17" s="255">
        <v>-4661</v>
      </c>
      <c r="H17" s="255">
        <v>-4852</v>
      </c>
    </row>
    <row r="18" spans="2:8" ht="12.75" customHeight="1" x14ac:dyDescent="0.25">
      <c r="B18" s="196" t="s">
        <v>145</v>
      </c>
      <c r="C18" s="255">
        <v>-23268</v>
      </c>
      <c r="D18" s="255">
        <v>-23844</v>
      </c>
      <c r="E18" s="255">
        <v>-27586</v>
      </c>
      <c r="F18" s="255">
        <v>-24418</v>
      </c>
      <c r="G18" s="255">
        <v>-24219</v>
      </c>
      <c r="H18" s="255">
        <v>-24417</v>
      </c>
    </row>
    <row r="19" spans="2:8" ht="12.75" customHeight="1" x14ac:dyDescent="0.25">
      <c r="B19" s="196" t="s">
        <v>18</v>
      </c>
      <c r="C19" s="255">
        <v>-10693</v>
      </c>
      <c r="D19" s="255">
        <v>-12975</v>
      </c>
      <c r="E19" s="255">
        <v>-17628</v>
      </c>
      <c r="F19" s="255">
        <v>-15208</v>
      </c>
      <c r="G19" s="255">
        <v>-13111</v>
      </c>
      <c r="H19" s="255">
        <v>-12703</v>
      </c>
    </row>
    <row r="20" spans="2:8" ht="12.75" customHeight="1" x14ac:dyDescent="0.25">
      <c r="B20" s="196" t="s">
        <v>140</v>
      </c>
      <c r="C20" s="255">
        <v>-2328</v>
      </c>
      <c r="D20" s="255">
        <v>-2746</v>
      </c>
      <c r="E20" s="255">
        <v>-3366</v>
      </c>
      <c r="F20" s="255">
        <v>-3617</v>
      </c>
      <c r="G20" s="255">
        <v>-4074</v>
      </c>
      <c r="H20" s="255">
        <v>-4297</v>
      </c>
    </row>
    <row r="21" spans="2:8" ht="12.75" customHeight="1" x14ac:dyDescent="0.25">
      <c r="B21" s="265" t="s">
        <v>192</v>
      </c>
      <c r="C21" s="255">
        <v>0</v>
      </c>
      <c r="D21" s="255">
        <v>0</v>
      </c>
      <c r="E21" s="255">
        <v>0</v>
      </c>
      <c r="F21" s="255">
        <v>0</v>
      </c>
      <c r="G21" s="255">
        <v>0</v>
      </c>
      <c r="H21" s="255">
        <v>0</v>
      </c>
    </row>
    <row r="22" spans="2:8" ht="12.75" customHeight="1" x14ac:dyDescent="0.25">
      <c r="B22" s="196" t="s">
        <v>47</v>
      </c>
      <c r="C22" s="255">
        <v>-8229</v>
      </c>
      <c r="D22" s="255">
        <v>-8213</v>
      </c>
      <c r="E22" s="255">
        <v>-4824</v>
      </c>
      <c r="F22" s="255">
        <v>-3490</v>
      </c>
      <c r="G22" s="255">
        <v>-3359</v>
      </c>
      <c r="H22" s="255">
        <v>-3137</v>
      </c>
    </row>
    <row r="23" spans="2:8" ht="12.75" customHeight="1" x14ac:dyDescent="0.25">
      <c r="B23" s="259" t="s">
        <v>147</v>
      </c>
      <c r="C23" s="260">
        <v>-83112</v>
      </c>
      <c r="D23" s="260">
        <v>-89003</v>
      </c>
      <c r="E23" s="260">
        <v>-95430</v>
      </c>
      <c r="F23" s="260">
        <v>-89695</v>
      </c>
      <c r="G23" s="260">
        <v>-90335</v>
      </c>
      <c r="H23" s="260">
        <v>-91555</v>
      </c>
    </row>
    <row r="24" spans="2:8" ht="12.75" customHeight="1" x14ac:dyDescent="0.25">
      <c r="B24" s="259" t="s">
        <v>193</v>
      </c>
      <c r="C24" s="261">
        <v>8017</v>
      </c>
      <c r="D24" s="261">
        <v>56</v>
      </c>
      <c r="E24" s="261">
        <v>-7950</v>
      </c>
      <c r="F24" s="261">
        <v>2669</v>
      </c>
      <c r="G24" s="261">
        <v>5724</v>
      </c>
      <c r="H24" s="261">
        <v>5811</v>
      </c>
    </row>
    <row r="25" spans="2:8" ht="12.75" customHeight="1" x14ac:dyDescent="0.25">
      <c r="B25" s="196"/>
      <c r="C25" s="264"/>
      <c r="D25" s="264"/>
      <c r="E25" s="264"/>
      <c r="F25" s="264"/>
      <c r="G25" s="264"/>
      <c r="H25" s="264"/>
    </row>
    <row r="26" spans="2:8" ht="12.75" customHeight="1" x14ac:dyDescent="0.25">
      <c r="B26" s="340" t="s">
        <v>149</v>
      </c>
      <c r="C26" s="340"/>
      <c r="D26" s="340"/>
      <c r="E26" s="264"/>
      <c r="F26" s="264"/>
      <c r="G26" s="264"/>
      <c r="H26" s="264"/>
    </row>
    <row r="27" spans="2:8" ht="12.75" customHeight="1" x14ac:dyDescent="0.25">
      <c r="B27" s="196" t="s">
        <v>150</v>
      </c>
      <c r="C27" s="255">
        <v>807</v>
      </c>
      <c r="D27" s="255">
        <v>487</v>
      </c>
      <c r="E27" s="255">
        <v>771</v>
      </c>
      <c r="F27" s="255">
        <v>1360</v>
      </c>
      <c r="G27" s="255">
        <v>1058</v>
      </c>
      <c r="H27" s="255">
        <v>1498</v>
      </c>
    </row>
    <row r="28" spans="2:8" ht="12.75" customHeight="1" x14ac:dyDescent="0.25">
      <c r="B28" s="196" t="s">
        <v>151</v>
      </c>
      <c r="C28" s="255">
        <v>-21534</v>
      </c>
      <c r="D28" s="255">
        <v>-21547</v>
      </c>
      <c r="E28" s="255">
        <v>-27746</v>
      </c>
      <c r="F28" s="255">
        <v>-28216</v>
      </c>
      <c r="G28" s="255">
        <v>-24319</v>
      </c>
      <c r="H28" s="255">
        <v>-19768</v>
      </c>
    </row>
    <row r="29" spans="2:8" ht="12.75" customHeight="1" x14ac:dyDescent="0.25">
      <c r="B29" s="259" t="s">
        <v>152</v>
      </c>
      <c r="C29" s="261">
        <v>-20727</v>
      </c>
      <c r="D29" s="261">
        <v>-21060</v>
      </c>
      <c r="E29" s="261">
        <v>-26974</v>
      </c>
      <c r="F29" s="261">
        <v>-26856</v>
      </c>
      <c r="G29" s="261">
        <v>-23262</v>
      </c>
      <c r="H29" s="261">
        <v>-18270</v>
      </c>
    </row>
    <row r="30" spans="2:8" ht="12.75" customHeight="1" x14ac:dyDescent="0.25">
      <c r="B30" s="196"/>
      <c r="C30" s="264"/>
      <c r="D30" s="264"/>
      <c r="E30" s="264"/>
      <c r="F30" s="264"/>
      <c r="G30" s="264"/>
      <c r="H30" s="264"/>
    </row>
    <row r="31" spans="2:8" ht="12.75" customHeight="1" x14ac:dyDescent="0.25">
      <c r="B31" s="340" t="s">
        <v>153</v>
      </c>
      <c r="C31" s="340"/>
      <c r="D31" s="340"/>
      <c r="E31" s="340"/>
      <c r="F31" s="264"/>
      <c r="G31" s="264"/>
      <c r="H31" s="263"/>
    </row>
    <row r="32" spans="2:8" ht="12.75" customHeight="1" x14ac:dyDescent="0.25">
      <c r="B32" s="196" t="s">
        <v>210</v>
      </c>
      <c r="C32" s="255">
        <v>17995</v>
      </c>
      <c r="D32" s="255">
        <v>2711</v>
      </c>
      <c r="E32" s="255">
        <v>222</v>
      </c>
      <c r="F32" s="255">
        <v>2393</v>
      </c>
      <c r="G32" s="255">
        <v>330</v>
      </c>
      <c r="H32" s="255">
        <v>278</v>
      </c>
    </row>
    <row r="33" spans="2:8" ht="12.75" customHeight="1" x14ac:dyDescent="0.25">
      <c r="B33" s="196" t="s">
        <v>155</v>
      </c>
      <c r="C33" s="255">
        <v>-1127</v>
      </c>
      <c r="D33" s="255">
        <v>-2775</v>
      </c>
      <c r="E33" s="255">
        <v>-388</v>
      </c>
      <c r="F33" s="255">
        <v>-1330</v>
      </c>
      <c r="G33" s="255">
        <v>-184</v>
      </c>
      <c r="H33" s="255">
        <v>-162</v>
      </c>
    </row>
    <row r="34" spans="2:8" ht="12.75" customHeight="1" x14ac:dyDescent="0.25">
      <c r="B34" s="259" t="s">
        <v>156</v>
      </c>
      <c r="C34" s="261">
        <v>16869</v>
      </c>
      <c r="D34" s="261">
        <v>-63</v>
      </c>
      <c r="E34" s="261">
        <v>-166</v>
      </c>
      <c r="F34" s="261">
        <v>1063</v>
      </c>
      <c r="G34" s="261">
        <v>146</v>
      </c>
      <c r="H34" s="261">
        <v>116</v>
      </c>
    </row>
    <row r="35" spans="2:8" ht="12.75" customHeight="1" x14ac:dyDescent="0.25">
      <c r="B35" s="196"/>
      <c r="C35" s="256"/>
      <c r="D35" s="256"/>
      <c r="E35" s="256"/>
      <c r="F35" s="256"/>
      <c r="G35" s="256"/>
      <c r="H35" s="256"/>
    </row>
    <row r="36" spans="2:8" ht="12.75" customHeight="1" x14ac:dyDescent="0.25">
      <c r="B36" s="323" t="s">
        <v>157</v>
      </c>
      <c r="C36" s="262"/>
      <c r="D36" s="262"/>
      <c r="E36" s="262"/>
      <c r="F36" s="256"/>
      <c r="G36" s="256"/>
      <c r="H36" s="256"/>
    </row>
    <row r="37" spans="2:8" ht="12.75" customHeight="1" x14ac:dyDescent="0.25">
      <c r="B37" s="196" t="s">
        <v>158</v>
      </c>
      <c r="C37" s="255">
        <v>10253</v>
      </c>
      <c r="D37" s="255">
        <v>6309</v>
      </c>
      <c r="E37" s="255">
        <v>6689</v>
      </c>
      <c r="F37" s="255">
        <v>5021</v>
      </c>
      <c r="G37" s="255">
        <v>2504</v>
      </c>
      <c r="H37" s="255">
        <v>624</v>
      </c>
    </row>
    <row r="38" spans="2:8" ht="12.75" customHeight="1" x14ac:dyDescent="0.25">
      <c r="B38" s="196" t="s">
        <v>159</v>
      </c>
      <c r="C38" s="255">
        <v>-23926</v>
      </c>
      <c r="D38" s="255">
        <v>-4314</v>
      </c>
      <c r="E38" s="255">
        <v>-7567</v>
      </c>
      <c r="F38" s="255">
        <v>-5148</v>
      </c>
      <c r="G38" s="255">
        <v>-4770</v>
      </c>
      <c r="H38" s="255">
        <v>-4268</v>
      </c>
    </row>
    <row r="39" spans="2:8" ht="12.75" customHeight="1" x14ac:dyDescent="0.25">
      <c r="B39" s="259" t="s">
        <v>160</v>
      </c>
      <c r="C39" s="261">
        <v>-13673</v>
      </c>
      <c r="D39" s="261">
        <v>1996</v>
      </c>
      <c r="E39" s="261">
        <v>-878</v>
      </c>
      <c r="F39" s="261">
        <v>-127</v>
      </c>
      <c r="G39" s="261">
        <v>-2267</v>
      </c>
      <c r="H39" s="261">
        <v>-3644</v>
      </c>
    </row>
    <row r="40" spans="2:8" ht="12.75" customHeight="1" x14ac:dyDescent="0.25">
      <c r="B40" s="259" t="s">
        <v>161</v>
      </c>
      <c r="C40" s="260">
        <v>-17531</v>
      </c>
      <c r="D40" s="260">
        <v>-19127</v>
      </c>
      <c r="E40" s="260">
        <v>-28018</v>
      </c>
      <c r="F40" s="260">
        <v>-25919</v>
      </c>
      <c r="G40" s="260">
        <v>-25382</v>
      </c>
      <c r="H40" s="260">
        <v>-21798</v>
      </c>
    </row>
    <row r="41" spans="2:8" ht="12.75" customHeight="1" x14ac:dyDescent="0.25">
      <c r="B41" s="196"/>
      <c r="C41" s="256"/>
      <c r="D41" s="256"/>
      <c r="E41" s="256"/>
      <c r="F41" s="256"/>
      <c r="G41" s="256"/>
      <c r="H41" s="256"/>
    </row>
    <row r="42" spans="2:8" ht="12.75" customHeight="1" x14ac:dyDescent="0.25">
      <c r="B42" s="323" t="s">
        <v>162</v>
      </c>
      <c r="C42" s="256"/>
      <c r="D42" s="256"/>
      <c r="E42" s="256"/>
      <c r="F42" s="256"/>
      <c r="G42" s="256"/>
      <c r="H42" s="256"/>
    </row>
    <row r="43" spans="2:8" ht="12.75" customHeight="1" x14ac:dyDescent="0.25">
      <c r="B43" s="196" t="s">
        <v>163</v>
      </c>
      <c r="C43" s="255">
        <v>-69</v>
      </c>
      <c r="D43" s="255">
        <v>-77</v>
      </c>
      <c r="E43" s="255">
        <v>25</v>
      </c>
      <c r="F43" s="255">
        <v>-162</v>
      </c>
      <c r="G43" s="255">
        <v>-84</v>
      </c>
      <c r="H43" s="255">
        <v>-19</v>
      </c>
    </row>
    <row r="44" spans="2:8" ht="12.75" customHeight="1" x14ac:dyDescent="0.25">
      <c r="B44" s="196" t="s">
        <v>164</v>
      </c>
      <c r="C44" s="255">
        <v>5865</v>
      </c>
      <c r="D44" s="255">
        <v>24784</v>
      </c>
      <c r="E44" s="255">
        <v>32275</v>
      </c>
      <c r="F44" s="255">
        <v>25206</v>
      </c>
      <c r="G44" s="255">
        <v>22033</v>
      </c>
      <c r="H44" s="255">
        <v>17908</v>
      </c>
    </row>
    <row r="45" spans="2:8" ht="12.75" customHeight="1" x14ac:dyDescent="0.25">
      <c r="B45" s="196" t="s">
        <v>165</v>
      </c>
      <c r="C45" s="255">
        <v>-820</v>
      </c>
      <c r="D45" s="255">
        <v>-1886</v>
      </c>
      <c r="E45" s="255">
        <v>-2192</v>
      </c>
      <c r="F45" s="255">
        <v>-2114</v>
      </c>
      <c r="G45" s="255">
        <v>-2562</v>
      </c>
      <c r="H45" s="255">
        <v>-2237</v>
      </c>
    </row>
    <row r="46" spans="2:8" ht="12.75" customHeight="1" x14ac:dyDescent="0.25">
      <c r="B46" s="196" t="s">
        <v>194</v>
      </c>
      <c r="C46" s="255">
        <v>-154</v>
      </c>
      <c r="D46" s="255">
        <v>0</v>
      </c>
      <c r="E46" s="255">
        <v>0</v>
      </c>
      <c r="F46" s="255">
        <v>0</v>
      </c>
      <c r="G46" s="255">
        <v>0</v>
      </c>
      <c r="H46" s="255">
        <v>0</v>
      </c>
    </row>
    <row r="47" spans="2:8" ht="12.75" customHeight="1" x14ac:dyDescent="0.25">
      <c r="B47" s="196" t="s">
        <v>166</v>
      </c>
      <c r="C47" s="255">
        <v>-2</v>
      </c>
      <c r="D47" s="255">
        <v>-47</v>
      </c>
      <c r="E47" s="255">
        <v>0</v>
      </c>
      <c r="F47" s="255">
        <v>0</v>
      </c>
      <c r="G47" s="255">
        <v>0</v>
      </c>
      <c r="H47" s="255">
        <v>0</v>
      </c>
    </row>
    <row r="48" spans="2:8" ht="12.75" customHeight="1" x14ac:dyDescent="0.25">
      <c r="B48" s="196" t="s">
        <v>167</v>
      </c>
      <c r="C48" s="255">
        <v>30</v>
      </c>
      <c r="D48" s="255">
        <v>-4</v>
      </c>
      <c r="E48" s="255">
        <v>0</v>
      </c>
      <c r="F48" s="255">
        <v>0</v>
      </c>
      <c r="G48" s="255">
        <v>0</v>
      </c>
      <c r="H48" s="255">
        <v>0</v>
      </c>
    </row>
    <row r="49" spans="2:8" ht="12.75" customHeight="1" x14ac:dyDescent="0.25">
      <c r="B49" s="259" t="s">
        <v>168</v>
      </c>
      <c r="C49" s="260">
        <v>4850</v>
      </c>
      <c r="D49" s="260">
        <v>22769</v>
      </c>
      <c r="E49" s="260">
        <v>30109</v>
      </c>
      <c r="F49" s="260">
        <v>22929</v>
      </c>
      <c r="G49" s="260">
        <v>19388</v>
      </c>
      <c r="H49" s="260">
        <v>15652</v>
      </c>
    </row>
    <row r="50" spans="2:8" ht="12.75" customHeight="1" x14ac:dyDescent="0.25">
      <c r="B50" s="259" t="s">
        <v>169</v>
      </c>
      <c r="C50" s="253">
        <v>-4664</v>
      </c>
      <c r="D50" s="253">
        <v>3698</v>
      </c>
      <c r="E50" s="253">
        <v>-5859</v>
      </c>
      <c r="F50" s="253">
        <v>-321</v>
      </c>
      <c r="G50" s="253">
        <v>-270</v>
      </c>
      <c r="H50" s="253">
        <v>-335</v>
      </c>
    </row>
    <row r="51" spans="2:8" ht="12.75" customHeight="1" x14ac:dyDescent="0.25">
      <c r="B51" s="258"/>
      <c r="C51" s="257"/>
      <c r="D51" s="257"/>
      <c r="E51" s="257"/>
      <c r="F51" s="257"/>
      <c r="G51" s="257"/>
      <c r="H51" s="257"/>
    </row>
    <row r="52" spans="2:8" ht="12.75" customHeight="1" x14ac:dyDescent="0.25">
      <c r="B52" s="323" t="s">
        <v>170</v>
      </c>
      <c r="C52" s="256"/>
      <c r="D52" s="256"/>
      <c r="E52" s="256"/>
      <c r="F52" s="256"/>
      <c r="G52" s="256"/>
      <c r="H52" s="256"/>
    </row>
    <row r="53" spans="2:8" ht="12.75" customHeight="1" x14ac:dyDescent="0.25">
      <c r="B53" s="196" t="s">
        <v>193</v>
      </c>
      <c r="C53" s="255">
        <v>8017</v>
      </c>
      <c r="D53" s="255">
        <v>56</v>
      </c>
      <c r="E53" s="255">
        <v>-7950</v>
      </c>
      <c r="F53" s="255">
        <v>2669</v>
      </c>
      <c r="G53" s="255">
        <v>5724</v>
      </c>
      <c r="H53" s="255">
        <v>5811</v>
      </c>
    </row>
    <row r="54" spans="2:8" ht="12.75" customHeight="1" x14ac:dyDescent="0.25">
      <c r="B54" s="196" t="s">
        <v>152</v>
      </c>
      <c r="C54" s="255">
        <v>-20727</v>
      </c>
      <c r="D54" s="255">
        <v>-21060</v>
      </c>
      <c r="E54" s="255">
        <v>-26974</v>
      </c>
      <c r="F54" s="255">
        <v>-26856</v>
      </c>
      <c r="G54" s="255">
        <v>-23262</v>
      </c>
      <c r="H54" s="255">
        <v>-18270</v>
      </c>
    </row>
    <row r="55" spans="2:8" ht="12.75" customHeight="1" x14ac:dyDescent="0.25">
      <c r="B55" s="196" t="s">
        <v>194</v>
      </c>
      <c r="C55" s="255">
        <v>-154</v>
      </c>
      <c r="D55" s="255">
        <v>0</v>
      </c>
      <c r="E55" s="255">
        <v>0</v>
      </c>
      <c r="F55" s="255">
        <v>0</v>
      </c>
      <c r="G55" s="255">
        <v>0</v>
      </c>
      <c r="H55" s="255">
        <v>0</v>
      </c>
    </row>
    <row r="56" spans="2:8" ht="12.75" customHeight="1" x14ac:dyDescent="0.25">
      <c r="B56" s="254" t="s">
        <v>172</v>
      </c>
      <c r="C56" s="253">
        <v>-12865</v>
      </c>
      <c r="D56" s="253">
        <v>-21004</v>
      </c>
      <c r="E56" s="253">
        <v>-34924</v>
      </c>
      <c r="F56" s="253">
        <v>-24187</v>
      </c>
      <c r="G56" s="253">
        <v>-17537</v>
      </c>
      <c r="H56" s="253">
        <v>-12459</v>
      </c>
    </row>
  </sheetData>
  <mergeCells count="3">
    <mergeCell ref="F4:H4"/>
    <mergeCell ref="B26:D26"/>
    <mergeCell ref="B31:E31"/>
  </mergeCells>
  <pageMargins left="0" right="0" top="0" bottom="0" header="0.31496062992125984" footer="0.31496062992125984"/>
  <pageSetup paperSize="8"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2:X202"/>
  <sheetViews>
    <sheetView showGridLines="0" topLeftCell="E13" workbookViewId="0">
      <selection activeCell="O25" sqref="O25"/>
    </sheetView>
  </sheetViews>
  <sheetFormatPr defaultRowHeight="15" outlineLevelRow="1" x14ac:dyDescent="0.25"/>
  <cols>
    <col min="2" max="2" width="14.7109375" customWidth="1"/>
    <col min="3" max="3" width="59" customWidth="1"/>
    <col min="4" max="4" width="16.42578125" customWidth="1"/>
    <col min="5" max="5" width="12" customWidth="1"/>
    <col min="6" max="6" width="9.42578125" customWidth="1"/>
    <col min="7" max="7" width="42.85546875" customWidth="1"/>
    <col min="8" max="13" width="8.85546875" customWidth="1"/>
    <col min="14" max="22" width="9.140625" style="3"/>
  </cols>
  <sheetData>
    <row r="2" spans="7:14" x14ac:dyDescent="0.25">
      <c r="G2" s="1" t="s">
        <v>211</v>
      </c>
      <c r="H2" s="2" t="s">
        <v>212</v>
      </c>
      <c r="I2" s="2" t="s">
        <v>213</v>
      </c>
      <c r="J2" s="2" t="s">
        <v>214</v>
      </c>
      <c r="K2" s="2" t="s">
        <v>214</v>
      </c>
      <c r="L2" s="2" t="s">
        <v>214</v>
      </c>
      <c r="M2" s="2" t="s">
        <v>214</v>
      </c>
    </row>
    <row r="3" spans="7:14" x14ac:dyDescent="0.25">
      <c r="G3" s="1" t="s">
        <v>215</v>
      </c>
      <c r="H3" s="2" t="s">
        <v>216</v>
      </c>
      <c r="I3" s="2" t="s">
        <v>216</v>
      </c>
      <c r="J3" s="2" t="s">
        <v>217</v>
      </c>
      <c r="K3" s="2" t="s">
        <v>217</v>
      </c>
      <c r="L3" s="2" t="s">
        <v>217</v>
      </c>
      <c r="M3" s="2" t="s">
        <v>217</v>
      </c>
    </row>
    <row r="4" spans="7:14" x14ac:dyDescent="0.25">
      <c r="G4" s="1" t="s">
        <v>218</v>
      </c>
      <c r="H4" s="2" t="s">
        <v>219</v>
      </c>
      <c r="I4" s="2" t="s">
        <v>220</v>
      </c>
      <c r="J4" s="2" t="s">
        <v>221</v>
      </c>
      <c r="K4" s="2" t="s">
        <v>221</v>
      </c>
      <c r="L4" s="2" t="s">
        <v>221</v>
      </c>
      <c r="M4" s="2" t="s">
        <v>221</v>
      </c>
    </row>
    <row r="5" spans="7:14" x14ac:dyDescent="0.25">
      <c r="G5" s="1" t="s">
        <v>222</v>
      </c>
      <c r="H5" s="2">
        <v>2017</v>
      </c>
      <c r="I5" s="2">
        <v>2018</v>
      </c>
      <c r="J5" s="2">
        <v>2019</v>
      </c>
      <c r="K5" s="2">
        <v>2020</v>
      </c>
      <c r="L5" s="2">
        <v>2021</v>
      </c>
      <c r="M5" s="2">
        <v>2022</v>
      </c>
    </row>
    <row r="6" spans="7:14" x14ac:dyDescent="0.25">
      <c r="G6" s="1" t="s">
        <v>223</v>
      </c>
      <c r="H6" s="2" t="s">
        <v>224</v>
      </c>
      <c r="I6" s="2" t="s">
        <v>224</v>
      </c>
      <c r="J6" s="2" t="s">
        <v>224</v>
      </c>
      <c r="K6" s="2" t="s">
        <v>224</v>
      </c>
      <c r="L6" s="2" t="s">
        <v>224</v>
      </c>
      <c r="M6" s="2" t="s">
        <v>224</v>
      </c>
    </row>
    <row r="7" spans="7:14" x14ac:dyDescent="0.25">
      <c r="G7" s="1" t="s">
        <v>225</v>
      </c>
      <c r="H7" s="2" t="s">
        <v>226</v>
      </c>
      <c r="I7" s="2" t="s">
        <v>226</v>
      </c>
      <c r="J7" s="2" t="s">
        <v>226</v>
      </c>
      <c r="K7" s="2" t="s">
        <v>226</v>
      </c>
      <c r="L7" s="2" t="s">
        <v>226</v>
      </c>
      <c r="M7" s="2" t="s">
        <v>226</v>
      </c>
    </row>
    <row r="8" spans="7:14" x14ac:dyDescent="0.25">
      <c r="G8" s="1" t="s">
        <v>227</v>
      </c>
      <c r="H8" s="2" t="s">
        <v>228</v>
      </c>
      <c r="I8" s="2" t="s">
        <v>228</v>
      </c>
      <c r="J8" s="2" t="s">
        <v>228</v>
      </c>
      <c r="K8" s="2" t="s">
        <v>228</v>
      </c>
      <c r="L8" s="2" t="s">
        <v>228</v>
      </c>
      <c r="M8" s="2" t="s">
        <v>228</v>
      </c>
    </row>
    <row r="9" spans="7:14" x14ac:dyDescent="0.25">
      <c r="G9" s="1" t="s">
        <v>229</v>
      </c>
      <c r="H9" s="2" t="s">
        <v>230</v>
      </c>
      <c r="I9" s="2" t="s">
        <v>230</v>
      </c>
      <c r="J9" s="2" t="s">
        <v>230</v>
      </c>
      <c r="K9" s="2" t="s">
        <v>230</v>
      </c>
      <c r="L9" s="2" t="s">
        <v>230</v>
      </c>
      <c r="M9" s="2" t="s">
        <v>230</v>
      </c>
    </row>
    <row r="10" spans="7:14" x14ac:dyDescent="0.25">
      <c r="G10" s="1" t="s">
        <v>231</v>
      </c>
      <c r="H10" s="4" t="s">
        <v>232</v>
      </c>
      <c r="I10" s="4" t="s">
        <v>232</v>
      </c>
      <c r="J10" s="4" t="s">
        <v>232</v>
      </c>
      <c r="K10" s="4" t="s">
        <v>232</v>
      </c>
      <c r="L10" s="4" t="s">
        <v>232</v>
      </c>
      <c r="M10" s="4" t="s">
        <v>232</v>
      </c>
    </row>
    <row r="11" spans="7:14" x14ac:dyDescent="0.25">
      <c r="G11" s="1" t="s">
        <v>233</v>
      </c>
      <c r="H11" s="2" t="s">
        <v>234</v>
      </c>
      <c r="I11" s="2" t="s">
        <v>234</v>
      </c>
      <c r="J11" s="2" t="s">
        <v>234</v>
      </c>
      <c r="K11" s="2" t="s">
        <v>234</v>
      </c>
      <c r="L11" s="2" t="s">
        <v>234</v>
      </c>
      <c r="M11" s="2" t="s">
        <v>234</v>
      </c>
    </row>
    <row r="12" spans="7:14" x14ac:dyDescent="0.25">
      <c r="G12" s="1" t="s">
        <v>235</v>
      </c>
      <c r="H12" s="4" t="s">
        <v>236</v>
      </c>
      <c r="I12" s="4" t="s">
        <v>236</v>
      </c>
      <c r="J12" s="4" t="s">
        <v>236</v>
      </c>
      <c r="K12" s="4" t="s">
        <v>236</v>
      </c>
      <c r="L12" s="4" t="s">
        <v>236</v>
      </c>
      <c r="M12" s="4" t="s">
        <v>236</v>
      </c>
    </row>
    <row r="14" spans="7:14" x14ac:dyDescent="0.25">
      <c r="G14" s="342" t="s">
        <v>195</v>
      </c>
      <c r="H14" s="342"/>
      <c r="I14" s="342"/>
      <c r="J14" s="342"/>
      <c r="K14" s="342"/>
      <c r="L14" s="338"/>
      <c r="M14" s="338"/>
      <c r="N14" s="338"/>
    </row>
    <row r="15" spans="7:14" x14ac:dyDescent="0.25">
      <c r="G15" s="336"/>
      <c r="H15" s="336"/>
      <c r="I15" s="336"/>
      <c r="J15" s="336"/>
      <c r="K15" s="336"/>
      <c r="L15" s="336"/>
      <c r="M15" s="336"/>
      <c r="N15" s="6"/>
    </row>
    <row r="16" spans="7:14" ht="12.75" customHeight="1" x14ac:dyDescent="0.25">
      <c r="G16" s="17"/>
      <c r="H16" s="124" t="s">
        <v>237</v>
      </c>
      <c r="I16" s="124" t="s">
        <v>238</v>
      </c>
      <c r="J16" s="124" t="s">
        <v>5</v>
      </c>
      <c r="K16" s="124" t="s">
        <v>5</v>
      </c>
      <c r="L16" s="124" t="s">
        <v>7</v>
      </c>
      <c r="M16" s="124" t="s">
        <v>8</v>
      </c>
    </row>
    <row r="17" spans="2:21" ht="12" customHeight="1" x14ac:dyDescent="0.25">
      <c r="G17" s="17"/>
      <c r="H17" s="124" t="s">
        <v>12</v>
      </c>
      <c r="I17" s="124" t="s">
        <v>239</v>
      </c>
      <c r="J17" s="124" t="s">
        <v>13</v>
      </c>
      <c r="K17" s="341" t="s">
        <v>14</v>
      </c>
      <c r="L17" s="341"/>
      <c r="M17" s="341"/>
    </row>
    <row r="18" spans="2:21" ht="12.75" customHeight="1" x14ac:dyDescent="0.25">
      <c r="B18" s="8" t="s">
        <v>240</v>
      </c>
      <c r="C18" s="8" t="s">
        <v>241</v>
      </c>
      <c r="D18" s="8" t="s">
        <v>242</v>
      </c>
      <c r="E18" s="8" t="s">
        <v>243</v>
      </c>
      <c r="G18" s="18"/>
      <c r="H18" s="125" t="s">
        <v>15</v>
      </c>
      <c r="I18" s="125" t="s">
        <v>15</v>
      </c>
      <c r="J18" s="125" t="s">
        <v>15</v>
      </c>
      <c r="K18" s="125" t="s">
        <v>15</v>
      </c>
      <c r="L18" s="125" t="s">
        <v>15</v>
      </c>
      <c r="M18" s="125" t="s">
        <v>15</v>
      </c>
    </row>
    <row r="19" spans="2:21" ht="13.5" customHeight="1" x14ac:dyDescent="0.25">
      <c r="B19" s="10"/>
      <c r="C19" s="10"/>
      <c r="D19" s="11"/>
      <c r="E19" s="11"/>
      <c r="G19" s="130" t="s">
        <v>16</v>
      </c>
      <c r="H19" s="40"/>
      <c r="I19" s="40"/>
      <c r="J19" s="40"/>
      <c r="K19" s="40"/>
      <c r="L19" s="40"/>
      <c r="M19" s="40"/>
    </row>
    <row r="20" spans="2:21" ht="12" customHeight="1" x14ac:dyDescent="0.25">
      <c r="B20" s="12" t="s">
        <v>244</v>
      </c>
      <c r="C20" s="12" t="s">
        <v>17</v>
      </c>
      <c r="D20" s="11" t="s">
        <v>245</v>
      </c>
      <c r="E20" s="11" t="s">
        <v>246</v>
      </c>
      <c r="G20" s="21" t="s">
        <v>17</v>
      </c>
      <c r="H20" s="19" t="e" vm="1">
        <v>#VALUE!</v>
      </c>
      <c r="I20" s="19" t="e" vm="1">
        <v>#VALUE!</v>
      </c>
      <c r="J20" s="19" t="e" vm="1">
        <v>#VALUE!</v>
      </c>
      <c r="K20" s="19" t="e" vm="1">
        <v>#VALUE!</v>
      </c>
      <c r="L20" s="19" t="e" vm="1">
        <v>#VALUE!</v>
      </c>
      <c r="M20" s="19" t="e" vm="1">
        <v>#VALUE!</v>
      </c>
    </row>
    <row r="21" spans="2:21" ht="12" customHeight="1" x14ac:dyDescent="0.25">
      <c r="B21" s="12" t="s">
        <v>247</v>
      </c>
      <c r="C21" s="12" t="s">
        <v>248</v>
      </c>
      <c r="D21" s="11" t="s">
        <v>245</v>
      </c>
      <c r="E21" s="11" t="s">
        <v>246</v>
      </c>
      <c r="G21" s="21" t="s">
        <v>18</v>
      </c>
      <c r="H21" s="23"/>
      <c r="I21" s="23"/>
      <c r="J21" s="23"/>
      <c r="K21" s="23"/>
      <c r="L21" s="23"/>
      <c r="M21" s="23"/>
    </row>
    <row r="22" spans="2:21" ht="12" customHeight="1" x14ac:dyDescent="0.25">
      <c r="B22" s="12" t="s">
        <v>249</v>
      </c>
      <c r="C22" s="12" t="s">
        <v>250</v>
      </c>
      <c r="D22" s="11" t="s">
        <v>245</v>
      </c>
      <c r="E22" s="11" t="s">
        <v>246</v>
      </c>
      <c r="G22" s="31" t="s">
        <v>19</v>
      </c>
      <c r="H22" s="19" t="e" vm="1">
        <v>#VALUE!</v>
      </c>
      <c r="I22" s="19" t="e" vm="1">
        <v>#VALUE!</v>
      </c>
      <c r="J22" s="19" t="e" vm="1">
        <v>#VALUE!</v>
      </c>
      <c r="K22" s="19" t="e" vm="1">
        <v>#VALUE!</v>
      </c>
      <c r="L22" s="19" t="e" vm="1">
        <v>#VALUE!</v>
      </c>
      <c r="M22" s="19" t="e" vm="1">
        <v>#VALUE!</v>
      </c>
    </row>
    <row r="23" spans="2:21" ht="12" customHeight="1" x14ac:dyDescent="0.25">
      <c r="B23" s="12" t="s">
        <v>251</v>
      </c>
      <c r="C23" s="12" t="s">
        <v>252</v>
      </c>
      <c r="D23" s="11" t="s">
        <v>245</v>
      </c>
      <c r="E23" s="11" t="s">
        <v>246</v>
      </c>
      <c r="G23" s="31" t="s">
        <v>20</v>
      </c>
      <c r="H23" s="19" t="e" vm="1">
        <v>#VALUE!</v>
      </c>
      <c r="I23" s="19" t="e" vm="1">
        <v>#VALUE!</v>
      </c>
      <c r="J23" s="19" t="e" vm="1">
        <v>#VALUE!</v>
      </c>
      <c r="K23" s="19" t="e" vm="1">
        <v>#VALUE!</v>
      </c>
      <c r="L23" s="19" t="e" vm="1">
        <v>#VALUE!</v>
      </c>
      <c r="M23" s="19" t="e" vm="1">
        <v>#VALUE!</v>
      </c>
    </row>
    <row r="24" spans="2:21" ht="12" customHeight="1" x14ac:dyDescent="0.25">
      <c r="B24" s="12" t="s">
        <v>253</v>
      </c>
      <c r="C24" s="12" t="s">
        <v>254</v>
      </c>
      <c r="D24" s="11" t="s">
        <v>245</v>
      </c>
      <c r="E24" s="11" t="s">
        <v>246</v>
      </c>
      <c r="G24" s="31" t="s">
        <v>21</v>
      </c>
      <c r="H24" s="19" t="e" vm="1">
        <v>#VALUE!</v>
      </c>
      <c r="I24" s="19" t="e" vm="1">
        <v>#VALUE!</v>
      </c>
      <c r="J24" s="19" t="e" vm="1">
        <v>#VALUE!</v>
      </c>
      <c r="K24" s="19" t="e" vm="1">
        <v>#VALUE!</v>
      </c>
      <c r="L24" s="19" t="e" vm="1">
        <v>#VALUE!</v>
      </c>
      <c r="M24" s="19" t="e" vm="1">
        <v>#VALUE!</v>
      </c>
    </row>
    <row r="25" spans="2:21" ht="12" customHeight="1" x14ac:dyDescent="0.25">
      <c r="B25" s="12" t="s">
        <v>255</v>
      </c>
      <c r="C25" s="12" t="s">
        <v>256</v>
      </c>
      <c r="D25" s="11" t="s">
        <v>245</v>
      </c>
      <c r="E25" s="11" t="s">
        <v>246</v>
      </c>
      <c r="G25" s="31" t="s">
        <v>22</v>
      </c>
      <c r="H25" s="19" t="e" vm="1">
        <v>#VALUE!</v>
      </c>
      <c r="I25" s="19" t="e" vm="1">
        <v>#VALUE!</v>
      </c>
      <c r="J25" s="19" t="e" vm="1">
        <v>#VALUE!</v>
      </c>
      <c r="K25" s="19" t="e" vm="1">
        <v>#VALUE!</v>
      </c>
      <c r="L25" s="19" t="e" vm="1">
        <v>#VALUE!</v>
      </c>
      <c r="M25" s="19" t="e" vm="1">
        <v>#VALUE!</v>
      </c>
    </row>
    <row r="26" spans="2:21" ht="12" customHeight="1" x14ac:dyDescent="0.25">
      <c r="B26" s="12" t="s">
        <v>257</v>
      </c>
      <c r="C26" s="12" t="s">
        <v>258</v>
      </c>
      <c r="D26" s="11" t="s">
        <v>245</v>
      </c>
      <c r="E26" s="11" t="s">
        <v>246</v>
      </c>
      <c r="G26" s="31" t="s">
        <v>23</v>
      </c>
      <c r="H26" s="19" t="e" vm="1">
        <v>#VALUE!</v>
      </c>
      <c r="I26" s="19" t="e" vm="1">
        <v>#VALUE!</v>
      </c>
      <c r="J26" s="19" t="e" vm="1">
        <v>#VALUE!</v>
      </c>
      <c r="K26" s="19" t="e" vm="1">
        <v>#VALUE!</v>
      </c>
      <c r="L26" s="19" t="e" vm="1">
        <v>#VALUE!</v>
      </c>
      <c r="M26" s="19" t="e" vm="1">
        <v>#VALUE!</v>
      </c>
    </row>
    <row r="27" spans="2:21" ht="12" customHeight="1" x14ac:dyDescent="0.25">
      <c r="B27" s="12" t="s">
        <v>259</v>
      </c>
      <c r="C27" s="12" t="s">
        <v>24</v>
      </c>
      <c r="D27" s="11" t="s">
        <v>245</v>
      </c>
      <c r="E27" s="11" t="s">
        <v>246</v>
      </c>
      <c r="G27" s="21" t="s">
        <v>24</v>
      </c>
      <c r="H27" s="19" t="e" vm="1">
        <v>#VALUE!</v>
      </c>
      <c r="I27" s="19" t="e" vm="1">
        <v>#VALUE!</v>
      </c>
      <c r="J27" s="19" t="e" vm="1">
        <v>#VALUE!</v>
      </c>
      <c r="K27" s="19" t="e" vm="1">
        <v>#VALUE!</v>
      </c>
      <c r="L27" s="19" t="e" vm="1">
        <v>#VALUE!</v>
      </c>
      <c r="M27" s="19" t="e" vm="1">
        <v>#VALUE!</v>
      </c>
    </row>
    <row r="28" spans="2:21" ht="12" customHeight="1" x14ac:dyDescent="0.25">
      <c r="B28" s="12" t="s">
        <v>260</v>
      </c>
      <c r="C28" s="12" t="s">
        <v>261</v>
      </c>
      <c r="D28" s="11" t="s">
        <v>245</v>
      </c>
      <c r="E28" s="11" t="s">
        <v>246</v>
      </c>
      <c r="G28" s="21" t="s">
        <v>25</v>
      </c>
      <c r="H28" s="19" t="e" vm="1">
        <v>#VALUE!</v>
      </c>
      <c r="I28" s="19" t="e" vm="1">
        <v>#VALUE!</v>
      </c>
      <c r="J28" s="19" t="e" vm="1">
        <v>#VALUE!</v>
      </c>
      <c r="K28" s="19" t="e" vm="1">
        <v>#VALUE!</v>
      </c>
      <c r="L28" s="19" t="e" vm="1">
        <v>#VALUE!</v>
      </c>
      <c r="M28" s="19" t="e" vm="1">
        <v>#VALUE!</v>
      </c>
    </row>
    <row r="29" spans="2:21" ht="12" customHeight="1" x14ac:dyDescent="0.25">
      <c r="B29" s="12" t="s">
        <v>262</v>
      </c>
      <c r="C29" s="12" t="s">
        <v>26</v>
      </c>
      <c r="D29" s="11" t="s">
        <v>245</v>
      </c>
      <c r="E29" s="11" t="s">
        <v>246</v>
      </c>
      <c r="G29" s="21" t="s">
        <v>26</v>
      </c>
      <c r="H29" s="19" t="e" vm="1">
        <v>#VALUE!</v>
      </c>
      <c r="I29" s="19" t="e" vm="1">
        <v>#VALUE!</v>
      </c>
      <c r="J29" s="19" t="e" vm="1">
        <v>#VALUE!</v>
      </c>
      <c r="K29" s="19" t="e" vm="1">
        <v>#VALUE!</v>
      </c>
      <c r="L29" s="19" t="e" vm="1">
        <v>#VALUE!</v>
      </c>
      <c r="M29" s="19" t="e" vm="1">
        <v>#VALUE!</v>
      </c>
    </row>
    <row r="30" spans="2:21" ht="12" customHeight="1" x14ac:dyDescent="0.25">
      <c r="B30" s="12" t="s">
        <v>263</v>
      </c>
      <c r="C30" s="12" t="s">
        <v>27</v>
      </c>
      <c r="D30" s="11" t="s">
        <v>245</v>
      </c>
      <c r="E30" s="11" t="s">
        <v>246</v>
      </c>
      <c r="G30" s="21" t="s">
        <v>27</v>
      </c>
      <c r="H30" s="19" t="e" vm="1">
        <v>#VALUE!</v>
      </c>
      <c r="I30" s="19" t="e" vm="1">
        <v>#VALUE!</v>
      </c>
      <c r="J30" s="19" t="e" vm="1">
        <v>#VALUE!</v>
      </c>
      <c r="K30" s="19" t="e" vm="1">
        <v>#VALUE!</v>
      </c>
      <c r="L30" s="19" t="e" vm="1">
        <v>#VALUE!</v>
      </c>
      <c r="M30" s="19" t="e" vm="1">
        <v>#VALUE!</v>
      </c>
    </row>
    <row r="31" spans="2:21" ht="12" customHeight="1" x14ac:dyDescent="0.25">
      <c r="B31" s="12" t="s">
        <v>264</v>
      </c>
      <c r="C31" s="12" t="s">
        <v>265</v>
      </c>
      <c r="D31" s="11" t="s">
        <v>245</v>
      </c>
      <c r="E31" s="11" t="s">
        <v>246</v>
      </c>
      <c r="G31" s="21" t="s">
        <v>28</v>
      </c>
      <c r="H31" s="19" t="e" vm="1">
        <v>#VALUE!</v>
      </c>
      <c r="I31" s="19" t="e" vm="1">
        <v>#VALUE!</v>
      </c>
      <c r="J31" s="19" t="e" vm="1">
        <v>#VALUE!</v>
      </c>
      <c r="K31" s="19" t="e" vm="1">
        <v>#VALUE!</v>
      </c>
      <c r="L31" s="19" t="e" vm="1">
        <v>#VALUE!</v>
      </c>
      <c r="M31" s="19" t="e" vm="1">
        <v>#VALUE!</v>
      </c>
      <c r="P31" s="48" t="e" vm="2">
        <f>SUM(I20:I31)-I32</f>
        <v>#VALUE!</v>
      </c>
      <c r="Q31" s="48" t="e" vm="2">
        <f t="shared" ref="Q31:S31" si="0">SUM(J20:J31)-J32</f>
        <v>#VALUE!</v>
      </c>
      <c r="R31" s="48" t="e" vm="2">
        <f t="shared" si="0"/>
        <v>#VALUE!</v>
      </c>
      <c r="S31" s="48" t="e" vm="2">
        <f t="shared" si="0"/>
        <v>#VALUE!</v>
      </c>
      <c r="T31" s="48" t="e" vm="2">
        <f>SUM(M20:M31)-M32</f>
        <v>#VALUE!</v>
      </c>
      <c r="U31" s="48"/>
    </row>
    <row r="32" spans="2:21" ht="13.5" customHeight="1" x14ac:dyDescent="0.25">
      <c r="B32" s="12" t="s">
        <v>266</v>
      </c>
      <c r="C32" s="12" t="s">
        <v>267</v>
      </c>
      <c r="D32" s="11" t="s">
        <v>245</v>
      </c>
      <c r="E32" s="11" t="s">
        <v>246</v>
      </c>
      <c r="G32" s="32" t="s">
        <v>29</v>
      </c>
      <c r="H32" s="22" t="e" vm="1">
        <v>#VALUE!</v>
      </c>
      <c r="I32" s="22" t="e" vm="1">
        <v>#VALUE!</v>
      </c>
      <c r="J32" s="22" t="e" vm="1">
        <v>#VALUE!</v>
      </c>
      <c r="K32" s="22" t="e" vm="1">
        <v>#VALUE!</v>
      </c>
      <c r="L32" s="22" t="e" vm="1">
        <v>#VALUE!</v>
      </c>
      <c r="M32" s="22" t="e" vm="1">
        <v>#VALUE!</v>
      </c>
    </row>
    <row r="33" spans="2:20" ht="13.5" customHeight="1" x14ac:dyDescent="0.25">
      <c r="B33" s="12" t="s">
        <v>268</v>
      </c>
      <c r="C33" s="12"/>
      <c r="D33" s="11"/>
      <c r="E33" s="11"/>
      <c r="G33" s="40"/>
      <c r="H33" s="23"/>
      <c r="I33" s="23"/>
      <c r="J33" s="23"/>
      <c r="K33" s="23"/>
      <c r="L33" s="23"/>
      <c r="M33" s="23"/>
    </row>
    <row r="34" spans="2:20" ht="13.5" customHeight="1" x14ac:dyDescent="0.25">
      <c r="B34" s="10" t="s">
        <v>268</v>
      </c>
      <c r="C34" s="10"/>
      <c r="D34" s="11"/>
      <c r="E34" s="11"/>
      <c r="G34" s="117" t="s">
        <v>30</v>
      </c>
      <c r="H34" s="23"/>
      <c r="I34" s="23"/>
      <c r="J34" s="23"/>
      <c r="K34" s="23"/>
      <c r="L34" s="23"/>
      <c r="M34" s="23"/>
    </row>
    <row r="35" spans="2:20" ht="12" customHeight="1" x14ac:dyDescent="0.25">
      <c r="B35" s="12" t="s">
        <v>269</v>
      </c>
      <c r="C35" s="12" t="s">
        <v>270</v>
      </c>
      <c r="D35" s="11" t="s">
        <v>245</v>
      </c>
      <c r="E35" s="11" t="s">
        <v>246</v>
      </c>
      <c r="G35" s="21" t="s">
        <v>31</v>
      </c>
      <c r="H35" s="19" t="e" vm="1">
        <v>#VALUE!</v>
      </c>
      <c r="I35" s="19" t="e" vm="1">
        <v>#VALUE!</v>
      </c>
      <c r="J35" s="19" t="e" vm="1">
        <v>#VALUE!</v>
      </c>
      <c r="K35" s="19" t="e" vm="1">
        <v>#VALUE!</v>
      </c>
      <c r="L35" s="19" t="e" vm="1">
        <v>#VALUE!</v>
      </c>
      <c r="M35" s="19" t="e" vm="1">
        <v>#VALUE!</v>
      </c>
    </row>
    <row r="36" spans="2:20" ht="12" customHeight="1" x14ac:dyDescent="0.25">
      <c r="B36" s="12" t="s">
        <v>268</v>
      </c>
      <c r="C36" s="12"/>
      <c r="D36" s="11"/>
      <c r="E36" s="11"/>
      <c r="G36" s="21" t="s">
        <v>32</v>
      </c>
      <c r="H36" s="23"/>
      <c r="I36" s="23"/>
      <c r="J36" s="23"/>
      <c r="K36" s="23"/>
      <c r="L36" s="23"/>
      <c r="M36" s="23"/>
    </row>
    <row r="37" spans="2:20" ht="12" customHeight="1" x14ac:dyDescent="0.25">
      <c r="B37" s="12" t="s">
        <v>271</v>
      </c>
      <c r="C37" s="12" t="s">
        <v>272</v>
      </c>
      <c r="D37" s="11" t="s">
        <v>245</v>
      </c>
      <c r="E37" s="11" t="s">
        <v>246</v>
      </c>
      <c r="G37" s="31" t="s">
        <v>33</v>
      </c>
      <c r="H37" s="19" t="e" vm="1">
        <v>#VALUE!</v>
      </c>
      <c r="I37" s="19" t="e" vm="1">
        <v>#VALUE!</v>
      </c>
      <c r="J37" s="19" t="e" vm="1">
        <v>#VALUE!</v>
      </c>
      <c r="K37" s="19" t="e" vm="1">
        <v>#VALUE!</v>
      </c>
      <c r="L37" s="19" t="e" vm="1">
        <v>#VALUE!</v>
      </c>
      <c r="M37" s="19" t="e" vm="1">
        <v>#VALUE!</v>
      </c>
    </row>
    <row r="38" spans="2:20" ht="12" customHeight="1" x14ac:dyDescent="0.25">
      <c r="B38" s="12" t="s">
        <v>273</v>
      </c>
      <c r="C38" s="12" t="s">
        <v>274</v>
      </c>
      <c r="D38" s="11" t="s">
        <v>245</v>
      </c>
      <c r="E38" s="11" t="s">
        <v>246</v>
      </c>
      <c r="G38" s="31" t="s">
        <v>34</v>
      </c>
      <c r="H38" s="19" t="e" vm="1">
        <v>#VALUE!</v>
      </c>
      <c r="I38" s="19" t="e" vm="1">
        <v>#VALUE!</v>
      </c>
      <c r="J38" s="19" t="e" vm="1">
        <v>#VALUE!</v>
      </c>
      <c r="K38" s="19" t="e" vm="1">
        <v>#VALUE!</v>
      </c>
      <c r="L38" s="19" t="e" vm="1">
        <v>#VALUE!</v>
      </c>
      <c r="M38" s="19" t="e" vm="1">
        <v>#VALUE!</v>
      </c>
    </row>
    <row r="39" spans="2:20" ht="12" customHeight="1" x14ac:dyDescent="0.25">
      <c r="B39" s="12" t="s">
        <v>275</v>
      </c>
      <c r="C39" s="12" t="s">
        <v>35</v>
      </c>
      <c r="D39" s="11" t="s">
        <v>245</v>
      </c>
      <c r="E39" s="11" t="s">
        <v>246</v>
      </c>
      <c r="G39" s="21" t="s">
        <v>35</v>
      </c>
      <c r="H39" s="19" t="e" vm="1">
        <v>#VALUE!</v>
      </c>
      <c r="I39" s="19" t="e" vm="1">
        <v>#VALUE!</v>
      </c>
      <c r="J39" s="19" t="e" vm="1">
        <v>#VALUE!</v>
      </c>
      <c r="K39" s="19" t="e" vm="1">
        <v>#VALUE!</v>
      </c>
      <c r="L39" s="19" t="e" vm="1">
        <v>#VALUE!</v>
      </c>
      <c r="M39" s="19" t="e" vm="1">
        <v>#VALUE!</v>
      </c>
    </row>
    <row r="40" spans="2:20" ht="12" customHeight="1" x14ac:dyDescent="0.25">
      <c r="B40" s="12" t="s">
        <v>276</v>
      </c>
      <c r="C40" s="12" t="s">
        <v>277</v>
      </c>
      <c r="D40" s="11" t="s">
        <v>245</v>
      </c>
      <c r="E40" s="11" t="s">
        <v>246</v>
      </c>
      <c r="G40" s="21" t="s">
        <v>25</v>
      </c>
      <c r="H40" s="19" t="e" vm="1">
        <v>#VALUE!</v>
      </c>
      <c r="I40" s="19" t="e" vm="1">
        <v>#VALUE!</v>
      </c>
      <c r="J40" s="19" t="e" vm="1">
        <v>#VALUE!</v>
      </c>
      <c r="K40" s="19" t="e" vm="1">
        <v>#VALUE!</v>
      </c>
      <c r="L40" s="19" t="e" vm="1">
        <v>#VALUE!</v>
      </c>
      <c r="M40" s="19" t="e" vm="1">
        <v>#VALUE!</v>
      </c>
    </row>
    <row r="41" spans="2:20" ht="12" customHeight="1" x14ac:dyDescent="0.25">
      <c r="B41" s="12" t="s">
        <v>278</v>
      </c>
      <c r="C41" s="12" t="s">
        <v>279</v>
      </c>
      <c r="D41" s="11" t="s">
        <v>245</v>
      </c>
      <c r="E41" s="11" t="s">
        <v>246</v>
      </c>
      <c r="G41" s="21" t="s">
        <v>280</v>
      </c>
      <c r="H41" s="19" t="e" vm="1">
        <v>#VALUE!</v>
      </c>
      <c r="I41" s="19" t="e" vm="1">
        <v>#VALUE!</v>
      </c>
      <c r="J41" s="19" t="e" vm="1">
        <v>#VALUE!</v>
      </c>
      <c r="K41" s="19" t="e" vm="1">
        <v>#VALUE!</v>
      </c>
      <c r="L41" s="19" t="e" vm="1">
        <v>#VALUE!</v>
      </c>
      <c r="M41" s="19" t="e" vm="1">
        <v>#VALUE!</v>
      </c>
    </row>
    <row r="42" spans="2:20" ht="12" customHeight="1" x14ac:dyDescent="0.25">
      <c r="B42" s="12" t="s">
        <v>281</v>
      </c>
      <c r="C42" s="12" t="s">
        <v>282</v>
      </c>
      <c r="D42" s="11" t="s">
        <v>245</v>
      </c>
      <c r="E42" s="11" t="s">
        <v>246</v>
      </c>
      <c r="G42" s="21" t="s">
        <v>282</v>
      </c>
      <c r="H42" s="19" t="e" vm="1">
        <v>#VALUE!</v>
      </c>
      <c r="I42" s="19" t="e" vm="1">
        <v>#VALUE!</v>
      </c>
      <c r="J42" s="19" t="e" vm="1">
        <v>#VALUE!</v>
      </c>
      <c r="K42" s="19" t="e" vm="1">
        <v>#VALUE!</v>
      </c>
      <c r="L42" s="19" t="e" vm="1">
        <v>#VALUE!</v>
      </c>
      <c r="M42" s="19" t="e" vm="1">
        <v>#VALUE!</v>
      </c>
    </row>
    <row r="43" spans="2:20" ht="13.5" customHeight="1" x14ac:dyDescent="0.25">
      <c r="B43" s="12" t="s">
        <v>283</v>
      </c>
      <c r="C43" s="12" t="s">
        <v>284</v>
      </c>
      <c r="D43" s="11" t="s">
        <v>245</v>
      </c>
      <c r="E43" s="11" t="s">
        <v>246</v>
      </c>
      <c r="G43" s="32" t="s">
        <v>38</v>
      </c>
      <c r="H43" s="22" t="e" vm="1">
        <v>#VALUE!</v>
      </c>
      <c r="I43" s="22" t="e" vm="1">
        <v>#VALUE!</v>
      </c>
      <c r="J43" s="22" t="e" vm="1">
        <v>#VALUE!</v>
      </c>
      <c r="K43" s="22" t="e" vm="1">
        <v>#VALUE!</v>
      </c>
      <c r="L43" s="22" t="e" vm="1">
        <v>#VALUE!</v>
      </c>
      <c r="M43" s="22" t="e" vm="1">
        <v>#VALUE!</v>
      </c>
      <c r="P43" s="48" t="e" vm="2">
        <f>SUM(I35:I42)-I43</f>
        <v>#VALUE!</v>
      </c>
      <c r="Q43" s="48" t="e" vm="2">
        <f t="shared" ref="Q43:S43" si="1">SUM(J35:J42)-J43</f>
        <v>#VALUE!</v>
      </c>
      <c r="R43" s="48" t="e" vm="2">
        <f t="shared" si="1"/>
        <v>#VALUE!</v>
      </c>
      <c r="S43" s="48" t="e" vm="2">
        <f t="shared" si="1"/>
        <v>#VALUE!</v>
      </c>
      <c r="T43" s="48" t="e" vm="2">
        <f>SUM(M35:M42)-M43</f>
        <v>#VALUE!</v>
      </c>
    </row>
    <row r="44" spans="2:20" ht="14.25" customHeight="1" thickBot="1" x14ac:dyDescent="0.3">
      <c r="B44" s="12" t="s">
        <v>285</v>
      </c>
      <c r="C44" s="12" t="s">
        <v>286</v>
      </c>
      <c r="D44" s="11" t="s">
        <v>245</v>
      </c>
      <c r="E44" s="11" t="s">
        <v>246</v>
      </c>
      <c r="G44" s="21" t="s">
        <v>176</v>
      </c>
      <c r="H44" s="103" t="e" vm="1">
        <v>#VALUE!</v>
      </c>
      <c r="I44" s="103" t="e" vm="1">
        <v>#VALUE!</v>
      </c>
      <c r="J44" s="103" t="e" vm="1">
        <v>#VALUE!</v>
      </c>
      <c r="K44" s="103" t="e" vm="1">
        <v>#VALUE!</v>
      </c>
      <c r="L44" s="103" t="e" vm="1">
        <v>#VALUE!</v>
      </c>
      <c r="M44" s="103" t="e" vm="1">
        <v>#VALUE!</v>
      </c>
    </row>
    <row r="45" spans="2:20" ht="13.5" customHeight="1" thickBot="1" x14ac:dyDescent="0.3">
      <c r="B45" s="12" t="s">
        <v>287</v>
      </c>
      <c r="C45" s="12" t="s">
        <v>288</v>
      </c>
      <c r="D45" s="11" t="s">
        <v>245</v>
      </c>
      <c r="E45" s="11" t="s">
        <v>246</v>
      </c>
      <c r="G45" s="36" t="s">
        <v>196</v>
      </c>
      <c r="H45" s="122" t="e" vm="1">
        <v>#VALUE!</v>
      </c>
      <c r="I45" s="122" t="e" vm="1">
        <v>#VALUE!</v>
      </c>
      <c r="J45" s="122" t="e" vm="1">
        <v>#VALUE!</v>
      </c>
      <c r="K45" s="122" t="e" vm="1">
        <v>#VALUE!</v>
      </c>
      <c r="L45" s="122" t="e" vm="1">
        <v>#VALUE!</v>
      </c>
      <c r="M45" s="122" t="e" vm="1">
        <v>#VALUE!</v>
      </c>
      <c r="P45" s="48" t="e" vm="2">
        <f>I32-I43-I45</f>
        <v>#VALUE!</v>
      </c>
      <c r="Q45" s="48" t="e" vm="2">
        <f t="shared" ref="Q45:S45" si="2">J32-J43-J45</f>
        <v>#VALUE!</v>
      </c>
      <c r="R45" s="48" t="e" vm="2">
        <f t="shared" si="2"/>
        <v>#VALUE!</v>
      </c>
      <c r="S45" s="48" t="e" vm="2">
        <f t="shared" si="2"/>
        <v>#VALUE!</v>
      </c>
      <c r="T45" s="48" t="e" vm="2">
        <f>M32-M43-M45</f>
        <v>#VALUE!</v>
      </c>
    </row>
    <row r="46" spans="2:20" ht="13.5" customHeight="1" x14ac:dyDescent="0.25">
      <c r="B46" s="12" t="s">
        <v>268</v>
      </c>
      <c r="C46" s="12"/>
      <c r="D46" s="11"/>
      <c r="E46" s="11"/>
      <c r="G46" s="23"/>
      <c r="H46" s="25"/>
      <c r="I46" s="25"/>
      <c r="J46" s="25"/>
      <c r="K46" s="25"/>
      <c r="L46" s="25"/>
      <c r="M46" s="25"/>
    </row>
    <row r="47" spans="2:20" ht="13.5" customHeight="1" x14ac:dyDescent="0.25">
      <c r="B47" s="12" t="s">
        <v>268</v>
      </c>
      <c r="C47" s="10"/>
      <c r="D47" s="11"/>
      <c r="E47" s="11"/>
      <c r="G47" s="39" t="s">
        <v>40</v>
      </c>
      <c r="H47" s="25"/>
      <c r="I47" s="25"/>
      <c r="J47" s="25"/>
      <c r="K47" s="25"/>
      <c r="L47" s="25"/>
      <c r="M47" s="25"/>
    </row>
    <row r="48" spans="2:20" ht="12" customHeight="1" x14ac:dyDescent="0.25">
      <c r="B48" s="12" t="s">
        <v>289</v>
      </c>
      <c r="C48" s="12" t="s">
        <v>290</v>
      </c>
      <c r="D48" s="11" t="s">
        <v>245</v>
      </c>
      <c r="E48" s="11" t="s">
        <v>246</v>
      </c>
      <c r="G48" s="21" t="s">
        <v>41</v>
      </c>
      <c r="H48" s="19" t="e" vm="1">
        <v>#VALUE!</v>
      </c>
      <c r="I48" s="19" t="e" vm="1">
        <v>#VALUE!</v>
      </c>
      <c r="J48" s="19" t="e" vm="1">
        <v>#VALUE!</v>
      </c>
      <c r="K48" s="19" t="e" vm="1">
        <v>#VALUE!</v>
      </c>
      <c r="L48" s="19" t="e" vm="1">
        <v>#VALUE!</v>
      </c>
      <c r="M48" s="19" t="e" vm="1">
        <v>#VALUE!</v>
      </c>
    </row>
    <row r="49" spans="2:20" ht="12" customHeight="1" x14ac:dyDescent="0.25">
      <c r="B49" s="12" t="s">
        <v>291</v>
      </c>
      <c r="C49" s="12" t="s">
        <v>292</v>
      </c>
      <c r="D49" s="11" t="s">
        <v>245</v>
      </c>
      <c r="E49" s="11" t="s">
        <v>246</v>
      </c>
      <c r="G49" s="21" t="s">
        <v>42</v>
      </c>
      <c r="H49" s="19" t="e" vm="1">
        <v>#VALUE!</v>
      </c>
      <c r="I49" s="19" t="e" vm="1">
        <v>#VALUE!</v>
      </c>
      <c r="J49" s="19" t="e" vm="1">
        <v>#VALUE!</v>
      </c>
      <c r="K49" s="19" t="e" vm="1">
        <v>#VALUE!</v>
      </c>
      <c r="L49" s="19" t="e" vm="1">
        <v>#VALUE!</v>
      </c>
      <c r="M49" s="19" t="e" vm="1">
        <v>#VALUE!</v>
      </c>
    </row>
    <row r="50" spans="2:20" ht="12" customHeight="1" x14ac:dyDescent="0.25">
      <c r="B50" s="12" t="s">
        <v>293</v>
      </c>
      <c r="C50" s="12" t="s">
        <v>294</v>
      </c>
      <c r="D50" s="11" t="s">
        <v>245</v>
      </c>
      <c r="E50" s="11" t="s">
        <v>246</v>
      </c>
      <c r="G50" s="21" t="s">
        <v>295</v>
      </c>
      <c r="H50" s="19" t="e" vm="1">
        <v>#VALUE!</v>
      </c>
      <c r="I50" s="19" t="e" vm="1">
        <v>#VALUE!</v>
      </c>
      <c r="J50" s="19" t="e" vm="1">
        <v>#VALUE!</v>
      </c>
      <c r="K50" s="19" t="e" vm="1">
        <v>#VALUE!</v>
      </c>
      <c r="L50" s="19" t="e" vm="1">
        <v>#VALUE!</v>
      </c>
      <c r="M50" s="19" t="e" vm="1">
        <v>#VALUE!</v>
      </c>
    </row>
    <row r="51" spans="2:20" ht="12" customHeight="1" x14ac:dyDescent="0.25">
      <c r="B51" s="12" t="s">
        <v>296</v>
      </c>
      <c r="C51" s="12" t="s">
        <v>45</v>
      </c>
      <c r="D51" s="11" t="s">
        <v>245</v>
      </c>
      <c r="E51" s="11" t="s">
        <v>246</v>
      </c>
      <c r="G51" s="21" t="s">
        <v>45</v>
      </c>
      <c r="H51" s="24" t="e" vm="1">
        <v>#VALUE!</v>
      </c>
      <c r="I51" s="24" t="e" vm="1">
        <v>#VALUE!</v>
      </c>
      <c r="J51" s="24" t="e" vm="1">
        <v>#VALUE!</v>
      </c>
      <c r="K51" s="24" t="e" vm="1">
        <v>#VALUE!</v>
      </c>
      <c r="L51" s="24" t="e" vm="1">
        <v>#VALUE!</v>
      </c>
      <c r="M51" s="24" t="e" vm="1">
        <v>#VALUE!</v>
      </c>
    </row>
    <row r="52" spans="2:20" ht="12" customHeight="1" x14ac:dyDescent="0.25">
      <c r="B52" s="12" t="s">
        <v>297</v>
      </c>
      <c r="C52" s="12" t="s">
        <v>47</v>
      </c>
      <c r="D52" s="11" t="s">
        <v>245</v>
      </c>
      <c r="E52" s="11" t="s">
        <v>246</v>
      </c>
      <c r="G52" s="21" t="s">
        <v>197</v>
      </c>
      <c r="H52" s="19" t="e" vm="1">
        <v>#VALUE!</v>
      </c>
      <c r="I52" s="19" t="e" vm="1">
        <v>#VALUE!</v>
      </c>
      <c r="J52" s="19" t="e" vm="1">
        <v>#VALUE!</v>
      </c>
      <c r="K52" s="19" t="e" vm="1">
        <v>#VALUE!</v>
      </c>
      <c r="L52" s="19" t="e" vm="1">
        <v>#VALUE!</v>
      </c>
      <c r="M52" s="19" t="e" vm="1">
        <v>#VALUE!</v>
      </c>
    </row>
    <row r="53" spans="2:20" ht="12" customHeight="1" x14ac:dyDescent="0.25">
      <c r="B53" s="12" t="s">
        <v>298</v>
      </c>
      <c r="C53" s="12" t="s">
        <v>198</v>
      </c>
      <c r="D53" s="11" t="s">
        <v>245</v>
      </c>
      <c r="E53" s="11" t="s">
        <v>246</v>
      </c>
      <c r="G53" s="21" t="s">
        <v>198</v>
      </c>
      <c r="H53" s="15" t="e" vm="1">
        <v>#VALUE!</v>
      </c>
      <c r="I53" s="15" t="e" vm="1">
        <v>#VALUE!</v>
      </c>
      <c r="J53" s="15" t="e" vm="1">
        <v>#VALUE!</v>
      </c>
      <c r="K53" s="15" t="e" vm="1">
        <v>#VALUE!</v>
      </c>
      <c r="L53" s="15" t="e" vm="1">
        <v>#VALUE!</v>
      </c>
      <c r="M53" s="15" t="e" vm="1">
        <v>#VALUE!</v>
      </c>
    </row>
    <row r="54" spans="2:20" ht="13.5" customHeight="1" x14ac:dyDescent="0.25">
      <c r="B54" s="12" t="s">
        <v>299</v>
      </c>
      <c r="C54" s="12" t="s">
        <v>300</v>
      </c>
      <c r="D54" s="11" t="s">
        <v>245</v>
      </c>
      <c r="E54" s="11" t="s">
        <v>246</v>
      </c>
      <c r="G54" s="32" t="s">
        <v>48</v>
      </c>
      <c r="H54" s="22" t="e" vm="1">
        <v>#VALUE!</v>
      </c>
      <c r="I54" s="22" t="e" vm="1">
        <v>#VALUE!</v>
      </c>
      <c r="J54" s="22" t="e" vm="1">
        <v>#VALUE!</v>
      </c>
      <c r="K54" s="22" t="e" vm="1">
        <v>#VALUE!</v>
      </c>
      <c r="L54" s="22" t="e" vm="1">
        <v>#VALUE!</v>
      </c>
      <c r="M54" s="22" t="e" vm="1">
        <v>#VALUE!</v>
      </c>
      <c r="P54" s="48" t="e" vm="2">
        <f>SUM(I48:I53)-I54</f>
        <v>#VALUE!</v>
      </c>
      <c r="Q54" s="48" t="e" vm="2">
        <f t="shared" ref="Q54:T54" si="3">SUM(J48:J53)-J54</f>
        <v>#VALUE!</v>
      </c>
      <c r="R54" s="48" t="e" vm="2">
        <f t="shared" si="3"/>
        <v>#VALUE!</v>
      </c>
      <c r="S54" s="48" t="e" vm="2">
        <f t="shared" si="3"/>
        <v>#VALUE!</v>
      </c>
      <c r="T54" s="48" t="e" vm="2">
        <f t="shared" si="3"/>
        <v>#VALUE!</v>
      </c>
    </row>
    <row r="55" spans="2:20" ht="13.5" customHeight="1" x14ac:dyDescent="0.25">
      <c r="B55" s="12" t="s">
        <v>268</v>
      </c>
      <c r="C55" s="12"/>
      <c r="D55" s="11"/>
      <c r="E55" s="11"/>
      <c r="G55" s="23"/>
      <c r="H55" s="25"/>
      <c r="I55" s="25"/>
      <c r="J55" s="25"/>
      <c r="K55" s="25"/>
      <c r="L55" s="25"/>
      <c r="M55" s="25"/>
    </row>
    <row r="56" spans="2:20" ht="13.5" customHeight="1" x14ac:dyDescent="0.25">
      <c r="B56" s="12" t="s">
        <v>301</v>
      </c>
      <c r="C56" s="12" t="s">
        <v>49</v>
      </c>
      <c r="D56" s="11" t="s">
        <v>245</v>
      </c>
      <c r="E56" s="11" t="s">
        <v>246</v>
      </c>
      <c r="G56" s="32" t="s">
        <v>49</v>
      </c>
      <c r="H56" s="22" t="e" vm="1">
        <v>#VALUE!</v>
      </c>
      <c r="I56" s="22" t="e" vm="1">
        <v>#VALUE!</v>
      </c>
      <c r="J56" s="22" t="e" vm="1">
        <v>#VALUE!</v>
      </c>
      <c r="K56" s="22" t="e" vm="1">
        <v>#VALUE!</v>
      </c>
      <c r="L56" s="22" t="e" vm="1">
        <v>#VALUE!</v>
      </c>
      <c r="M56" s="22" t="e" vm="1">
        <v>#VALUE!</v>
      </c>
      <c r="P56" s="48" t="e" vm="2">
        <f>I45+I54-I56</f>
        <v>#VALUE!</v>
      </c>
      <c r="Q56" s="48" t="e" vm="2">
        <f t="shared" ref="Q56:S56" si="4">J45+J54-J56</f>
        <v>#VALUE!</v>
      </c>
      <c r="R56" s="48" t="e" vm="2">
        <f t="shared" si="4"/>
        <v>#VALUE!</v>
      </c>
      <c r="S56" s="48" t="e" vm="2">
        <f t="shared" si="4"/>
        <v>#VALUE!</v>
      </c>
      <c r="T56" s="48" t="e" vm="2">
        <f>M45+M54-M56</f>
        <v>#VALUE!</v>
      </c>
    </row>
    <row r="57" spans="2:20" ht="13.5" customHeight="1" x14ac:dyDescent="0.25">
      <c r="B57" s="10" t="s">
        <v>268</v>
      </c>
      <c r="C57" s="10"/>
      <c r="D57" s="11"/>
      <c r="E57" s="11"/>
      <c r="G57" s="39" t="s">
        <v>50</v>
      </c>
      <c r="H57" s="25"/>
      <c r="I57" s="25"/>
      <c r="J57" s="25"/>
      <c r="K57" s="25"/>
      <c r="L57" s="25"/>
      <c r="M57" s="25"/>
    </row>
    <row r="58" spans="2:20" ht="13.5" customHeight="1" x14ac:dyDescent="0.25">
      <c r="B58" s="12" t="s">
        <v>302</v>
      </c>
      <c r="C58" s="12" t="s">
        <v>51</v>
      </c>
      <c r="D58" s="11" t="s">
        <v>245</v>
      </c>
      <c r="E58" s="11" t="s">
        <v>246</v>
      </c>
      <c r="G58" s="34" t="s">
        <v>51</v>
      </c>
      <c r="H58" s="26" t="e" vm="1">
        <v>#VALUE!</v>
      </c>
      <c r="I58" s="26" t="e" vm="1">
        <v>#VALUE!</v>
      </c>
      <c r="J58" s="26" t="e" vm="1">
        <v>#VALUE!</v>
      </c>
      <c r="K58" s="26" t="e" vm="1">
        <v>#VALUE!</v>
      </c>
      <c r="L58" s="26" t="e" vm="1">
        <v>#VALUE!</v>
      </c>
      <c r="M58" s="26" t="e" vm="1">
        <v>#VALUE!</v>
      </c>
      <c r="P58" s="48" t="e" vm="2">
        <f>SUM(I59:I62)-I58</f>
        <v>#VALUE!</v>
      </c>
      <c r="Q58" s="48" t="e" vm="2">
        <f t="shared" ref="Q58:S58" si="5">SUM(J59:J62)-J58</f>
        <v>#VALUE!</v>
      </c>
      <c r="R58" s="48" t="e" vm="2">
        <f t="shared" si="5"/>
        <v>#VALUE!</v>
      </c>
      <c r="S58" s="48" t="e" vm="2">
        <f t="shared" si="5"/>
        <v>#VALUE!</v>
      </c>
      <c r="T58" s="48" t="e" vm="2">
        <f>SUM(M59:M62)-M58</f>
        <v>#VALUE!</v>
      </c>
    </row>
    <row r="59" spans="2:20" ht="12" customHeight="1" x14ac:dyDescent="0.25">
      <c r="B59" s="12" t="s">
        <v>303</v>
      </c>
      <c r="C59" s="12" t="s">
        <v>52</v>
      </c>
      <c r="D59" s="11" t="s">
        <v>245</v>
      </c>
      <c r="E59" s="11" t="s">
        <v>246</v>
      </c>
      <c r="G59" s="21" t="s">
        <v>52</v>
      </c>
      <c r="H59" s="19" t="e" vm="1">
        <v>#VALUE!</v>
      </c>
      <c r="I59" s="19" t="e" vm="1">
        <v>#VALUE!</v>
      </c>
      <c r="J59" s="19" t="e" vm="1">
        <v>#VALUE!</v>
      </c>
      <c r="K59" s="19" t="e" vm="1">
        <v>#VALUE!</v>
      </c>
      <c r="L59" s="19" t="e" vm="1">
        <v>#VALUE!</v>
      </c>
      <c r="M59" s="19" t="e" vm="1">
        <v>#VALUE!</v>
      </c>
    </row>
    <row r="60" spans="2:20" ht="12" customHeight="1" x14ac:dyDescent="0.25">
      <c r="B60" s="12" t="s">
        <v>304</v>
      </c>
      <c r="C60" s="12" t="s">
        <v>199</v>
      </c>
      <c r="D60" s="11" t="s">
        <v>245</v>
      </c>
      <c r="E60" s="11" t="s">
        <v>246</v>
      </c>
      <c r="G60" s="21" t="s">
        <v>199</v>
      </c>
      <c r="H60" s="15" t="e" vm="1">
        <v>#VALUE!</v>
      </c>
      <c r="I60" s="15" t="e" vm="1">
        <v>#VALUE!</v>
      </c>
      <c r="J60" s="19" t="e" vm="1">
        <v>#VALUE!</v>
      </c>
      <c r="K60" s="15" t="e" vm="1">
        <v>#VALUE!</v>
      </c>
      <c r="L60" s="15" t="e" vm="1">
        <v>#VALUE!</v>
      </c>
      <c r="M60" s="15" t="e" vm="1">
        <v>#VALUE!</v>
      </c>
    </row>
    <row r="61" spans="2:20" ht="12" customHeight="1" x14ac:dyDescent="0.25">
      <c r="B61" s="12" t="s">
        <v>305</v>
      </c>
      <c r="C61" s="12" t="s">
        <v>306</v>
      </c>
      <c r="D61" s="11" t="s">
        <v>245</v>
      </c>
      <c r="E61" s="11" t="s">
        <v>246</v>
      </c>
      <c r="G61" s="21" t="s">
        <v>306</v>
      </c>
      <c r="H61" s="19" t="e" vm="1">
        <v>#VALUE!</v>
      </c>
      <c r="I61" s="19" t="e" vm="1">
        <v>#VALUE!</v>
      </c>
      <c r="J61" s="19" t="e" vm="1">
        <v>#VALUE!</v>
      </c>
      <c r="K61" s="19" t="e" vm="1">
        <v>#VALUE!</v>
      </c>
      <c r="L61" s="19" t="e" vm="1">
        <v>#VALUE!</v>
      </c>
      <c r="M61" s="19" t="e" vm="1">
        <v>#VALUE!</v>
      </c>
    </row>
    <row r="62" spans="2:20" ht="12" customHeight="1" x14ac:dyDescent="0.25">
      <c r="B62" s="12" t="s">
        <v>307</v>
      </c>
      <c r="C62" s="12" t="s">
        <v>308</v>
      </c>
      <c r="D62" s="11" t="s">
        <v>245</v>
      </c>
      <c r="E62" s="11" t="s">
        <v>246</v>
      </c>
      <c r="G62" s="21" t="s">
        <v>308</v>
      </c>
      <c r="H62" s="19" t="e" vm="1">
        <v>#VALUE!</v>
      </c>
      <c r="I62" s="19" t="e" vm="1">
        <v>#VALUE!</v>
      </c>
      <c r="J62" s="15" t="e" vm="1">
        <v>#VALUE!</v>
      </c>
      <c r="K62" s="15" t="e" vm="1">
        <v>#VALUE!</v>
      </c>
      <c r="L62" s="19" t="e" vm="1">
        <v>#VALUE!</v>
      </c>
      <c r="M62" s="15" t="e" vm="1">
        <v>#VALUE!</v>
      </c>
    </row>
    <row r="63" spans="2:20" ht="22.5" x14ac:dyDescent="0.25">
      <c r="B63" s="12" t="s">
        <v>309</v>
      </c>
      <c r="C63" s="12" t="s">
        <v>57</v>
      </c>
      <c r="D63" s="11" t="s">
        <v>245</v>
      </c>
      <c r="E63" s="11" t="s">
        <v>246</v>
      </c>
      <c r="G63" s="34" t="s">
        <v>57</v>
      </c>
      <c r="H63" s="26" t="e" vm="1">
        <v>#VALUE!</v>
      </c>
      <c r="I63" s="26" t="e" vm="1">
        <v>#VALUE!</v>
      </c>
      <c r="J63" s="26" t="e" vm="1">
        <v>#VALUE!</v>
      </c>
      <c r="K63" s="26" t="e" vm="1">
        <v>#VALUE!</v>
      </c>
      <c r="L63" s="26" t="e" vm="1">
        <v>#VALUE!</v>
      </c>
      <c r="M63" s="26" t="e" vm="1">
        <v>#VALUE!</v>
      </c>
      <c r="P63" s="48" t="e" vm="2">
        <f>SUM(I64:I66)-I63</f>
        <v>#VALUE!</v>
      </c>
      <c r="Q63" s="48" t="e" vm="2">
        <f t="shared" ref="Q63:S63" si="6">SUM(J64:J66)-J63</f>
        <v>#VALUE!</v>
      </c>
      <c r="R63" s="48" t="e" vm="2">
        <f t="shared" si="6"/>
        <v>#VALUE!</v>
      </c>
      <c r="S63" s="48" t="e" vm="2">
        <f t="shared" si="6"/>
        <v>#VALUE!</v>
      </c>
      <c r="T63" s="48" t="e" vm="2">
        <f>SUM(M64:M66)-M63</f>
        <v>#VALUE!</v>
      </c>
    </row>
    <row r="64" spans="2:20" ht="12" customHeight="1" x14ac:dyDescent="0.25">
      <c r="B64" s="12" t="s">
        <v>310</v>
      </c>
      <c r="C64" s="12" t="s">
        <v>311</v>
      </c>
      <c r="D64" s="11" t="s">
        <v>245</v>
      </c>
      <c r="E64" s="11" t="s">
        <v>246</v>
      </c>
      <c r="G64" s="21" t="s">
        <v>311</v>
      </c>
      <c r="H64" s="19" t="e" vm="1">
        <v>#VALUE!</v>
      </c>
      <c r="I64" s="19" t="e" vm="1">
        <v>#VALUE!</v>
      </c>
      <c r="J64" s="19" t="e" vm="1">
        <v>#VALUE!</v>
      </c>
      <c r="K64" s="19" t="e" vm="1">
        <v>#VALUE!</v>
      </c>
      <c r="L64" s="19" t="e" vm="1">
        <v>#VALUE!</v>
      </c>
      <c r="M64" s="19" t="e" vm="1">
        <v>#VALUE!</v>
      </c>
    </row>
    <row r="65" spans="2:20" ht="12" customHeight="1" x14ac:dyDescent="0.25">
      <c r="B65" s="12" t="s">
        <v>312</v>
      </c>
      <c r="C65" s="12" t="s">
        <v>58</v>
      </c>
      <c r="D65" s="11" t="s">
        <v>245</v>
      </c>
      <c r="E65" s="11" t="s">
        <v>246</v>
      </c>
      <c r="G65" s="21" t="s">
        <v>58</v>
      </c>
      <c r="H65" s="19" t="e" vm="1">
        <v>#VALUE!</v>
      </c>
      <c r="I65" s="19" t="e" vm="1">
        <v>#VALUE!</v>
      </c>
      <c r="J65" s="19" t="e" vm="1">
        <v>#VALUE!</v>
      </c>
      <c r="K65" s="15" t="e" vm="1">
        <v>#VALUE!</v>
      </c>
      <c r="L65" s="15" t="e" vm="1">
        <v>#VALUE!</v>
      </c>
      <c r="M65" s="15" t="e" vm="1">
        <v>#VALUE!</v>
      </c>
    </row>
    <row r="66" spans="2:20" ht="12" customHeight="1" x14ac:dyDescent="0.25">
      <c r="B66" s="12" t="s">
        <v>313</v>
      </c>
      <c r="C66" s="12" t="s">
        <v>47</v>
      </c>
      <c r="D66" s="11" t="s">
        <v>245</v>
      </c>
      <c r="E66" s="11" t="s">
        <v>246</v>
      </c>
      <c r="G66" s="21" t="s">
        <v>47</v>
      </c>
      <c r="H66" s="19" t="e" vm="1">
        <v>#VALUE!</v>
      </c>
      <c r="I66" s="19" t="e" vm="1">
        <v>#VALUE!</v>
      </c>
      <c r="J66" s="19" t="e" vm="1">
        <v>#VALUE!</v>
      </c>
      <c r="K66" s="19" t="e" vm="1">
        <v>#VALUE!</v>
      </c>
      <c r="L66" s="19" t="e" vm="1">
        <v>#VALUE!</v>
      </c>
      <c r="M66" s="19" t="e" vm="1">
        <v>#VALUE!</v>
      </c>
    </row>
    <row r="67" spans="2:20" ht="13.5" customHeight="1" x14ac:dyDescent="0.25">
      <c r="B67" s="12" t="s">
        <v>314</v>
      </c>
      <c r="C67" s="12" t="s">
        <v>315</v>
      </c>
      <c r="D67" s="11" t="s">
        <v>245</v>
      </c>
      <c r="E67" s="11" t="s">
        <v>246</v>
      </c>
      <c r="G67" s="32" t="s">
        <v>50</v>
      </c>
      <c r="H67" s="22" t="e" vm="1">
        <v>#VALUE!</v>
      </c>
      <c r="I67" s="22" t="e" vm="1">
        <v>#VALUE!</v>
      </c>
      <c r="J67" s="22" t="e" vm="1">
        <v>#VALUE!</v>
      </c>
      <c r="K67" s="22" t="e" vm="1">
        <v>#VALUE!</v>
      </c>
      <c r="L67" s="22" t="e" vm="1">
        <v>#VALUE!</v>
      </c>
      <c r="M67" s="22" t="e" vm="1">
        <v>#VALUE!</v>
      </c>
      <c r="P67" s="48" t="e" vm="2">
        <f>I58+I63-I67</f>
        <v>#VALUE!</v>
      </c>
      <c r="Q67" s="48" t="e" vm="2">
        <f t="shared" ref="Q67:S67" si="7">J58+J63-J67</f>
        <v>#VALUE!</v>
      </c>
      <c r="R67" s="48" t="e" vm="2">
        <f t="shared" si="7"/>
        <v>#VALUE!</v>
      </c>
      <c r="S67" s="48" t="e" vm="2">
        <f t="shared" si="7"/>
        <v>#VALUE!</v>
      </c>
      <c r="T67" s="48" t="e" vm="2">
        <f>M58+M63-M67</f>
        <v>#VALUE!</v>
      </c>
    </row>
    <row r="68" spans="2:20" ht="13.5" customHeight="1" x14ac:dyDescent="0.25">
      <c r="B68" s="12" t="s">
        <v>268</v>
      </c>
      <c r="C68" s="12"/>
      <c r="D68" s="11"/>
      <c r="E68" s="11"/>
      <c r="G68" s="23"/>
      <c r="H68" s="25"/>
      <c r="I68" s="25"/>
      <c r="J68" s="25"/>
      <c r="K68" s="25"/>
      <c r="L68" s="25"/>
      <c r="M68" s="25"/>
    </row>
    <row r="69" spans="2:20" ht="13.5" customHeight="1" x14ac:dyDescent="0.25">
      <c r="B69" s="12" t="s">
        <v>316</v>
      </c>
      <c r="C69" s="12" t="s">
        <v>317</v>
      </c>
      <c r="D69" s="11" t="s">
        <v>245</v>
      </c>
      <c r="E69" s="11" t="s">
        <v>246</v>
      </c>
      <c r="G69" s="32" t="s">
        <v>318</v>
      </c>
      <c r="H69" s="22" t="e" vm="1">
        <v>#VALUE!</v>
      </c>
      <c r="I69" s="22" t="e" vm="1">
        <v>#VALUE!</v>
      </c>
      <c r="J69" s="22" t="e" vm="1">
        <v>#VALUE!</v>
      </c>
      <c r="K69" s="22" t="e" vm="1">
        <v>#VALUE!</v>
      </c>
      <c r="L69" s="22" t="e" vm="1">
        <v>#VALUE!</v>
      </c>
      <c r="M69" s="22" t="e" vm="1">
        <v>#VALUE!</v>
      </c>
      <c r="P69" s="48" t="e" vm="2">
        <f>+I56+I67-I69</f>
        <v>#VALUE!</v>
      </c>
      <c r="Q69" s="48" t="e" vm="2">
        <f t="shared" ref="Q69:S69" si="8">+J56+J67-J69</f>
        <v>#VALUE!</v>
      </c>
      <c r="R69" s="48" t="e" vm="2">
        <f t="shared" si="8"/>
        <v>#VALUE!</v>
      </c>
      <c r="S69" s="48" t="e" vm="2">
        <f t="shared" si="8"/>
        <v>#VALUE!</v>
      </c>
      <c r="T69" s="48" t="e" vm="2">
        <f>+M56+M67-M69</f>
        <v>#VALUE!</v>
      </c>
    </row>
    <row r="70" spans="2:20" ht="13.5" customHeight="1" x14ac:dyDescent="0.25">
      <c r="B70" s="12" t="s">
        <v>268</v>
      </c>
      <c r="C70" s="12"/>
      <c r="D70" s="11"/>
      <c r="E70" s="11"/>
      <c r="G70" s="130" t="s">
        <v>61</v>
      </c>
      <c r="H70" s="23"/>
      <c r="I70" s="23"/>
      <c r="J70" s="23"/>
      <c r="K70" s="23"/>
      <c r="L70" s="23"/>
      <c r="M70" s="23"/>
    </row>
    <row r="71" spans="2:20" ht="13.5" customHeight="1" x14ac:dyDescent="0.25">
      <c r="B71" s="12" t="s">
        <v>316</v>
      </c>
      <c r="C71" s="12" t="s">
        <v>317</v>
      </c>
      <c r="D71" s="11" t="s">
        <v>245</v>
      </c>
      <c r="E71" s="11" t="s">
        <v>246</v>
      </c>
      <c r="G71" s="32" t="s">
        <v>318</v>
      </c>
      <c r="H71" s="22" t="e" vm="1">
        <v>#VALUE!</v>
      </c>
      <c r="I71" s="22" t="e" vm="1">
        <v>#VALUE!</v>
      </c>
      <c r="J71" s="22" t="e" vm="1">
        <v>#VALUE!</v>
      </c>
      <c r="K71" s="22" t="e" vm="1">
        <v>#VALUE!</v>
      </c>
      <c r="L71" s="22" t="e" vm="1">
        <v>#VALUE!</v>
      </c>
      <c r="M71" s="22" t="e" vm="1">
        <v>#VALUE!</v>
      </c>
      <c r="P71" s="48" t="e" vm="2">
        <f>I69-I71</f>
        <v>#VALUE!</v>
      </c>
      <c r="Q71" s="48" t="e" vm="2">
        <f t="shared" ref="Q71:S71" si="9">J69-J71</f>
        <v>#VALUE!</v>
      </c>
      <c r="R71" s="48" t="e" vm="2">
        <f t="shared" si="9"/>
        <v>#VALUE!</v>
      </c>
      <c r="S71" s="48" t="e" vm="2">
        <f t="shared" si="9"/>
        <v>#VALUE!</v>
      </c>
      <c r="T71" s="48" t="e" vm="2">
        <f>M69-M71</f>
        <v>#VALUE!</v>
      </c>
    </row>
    <row r="72" spans="2:20" ht="13.5" customHeight="1" x14ac:dyDescent="0.25">
      <c r="B72" s="12" t="s">
        <v>268</v>
      </c>
      <c r="C72" s="12"/>
      <c r="D72" s="11"/>
      <c r="E72" s="11"/>
      <c r="G72" s="21" t="s">
        <v>62</v>
      </c>
      <c r="H72" s="19" t="e" vm="2">
        <f t="shared" ref="H72:I72" si="10">-H67-H54</f>
        <v>#VALUE!</v>
      </c>
      <c r="I72" s="19" t="e" vm="2">
        <f t="shared" si="10"/>
        <v>#VALUE!</v>
      </c>
      <c r="J72" s="19" t="e" vm="2">
        <f>-J67-J54</f>
        <v>#VALUE!</v>
      </c>
      <c r="K72" s="19" t="e" vm="2">
        <f t="shared" ref="K72:M72" si="11">-K67-K54</f>
        <v>#VALUE!</v>
      </c>
      <c r="L72" s="19" t="e" vm="2">
        <f t="shared" si="11"/>
        <v>#VALUE!</v>
      </c>
      <c r="M72" s="19" t="e" vm="2">
        <f t="shared" si="11"/>
        <v>#VALUE!</v>
      </c>
      <c r="P72" s="48" t="e" vm="2">
        <f>I54+I67+I72</f>
        <v>#VALUE!</v>
      </c>
      <c r="Q72" s="48" t="e" vm="2">
        <f t="shared" ref="Q72:S72" si="12">J54+J67+J72</f>
        <v>#VALUE!</v>
      </c>
      <c r="R72" s="48" t="e" vm="2">
        <f t="shared" si="12"/>
        <v>#VALUE!</v>
      </c>
      <c r="S72" s="48" t="e" vm="2">
        <f t="shared" si="12"/>
        <v>#VALUE!</v>
      </c>
      <c r="T72" s="48" t="e" vm="2">
        <f>M54+M67+M72</f>
        <v>#VALUE!</v>
      </c>
    </row>
    <row r="73" spans="2:20" ht="13.5" customHeight="1" x14ac:dyDescent="0.25">
      <c r="B73" s="12" t="s">
        <v>287</v>
      </c>
      <c r="C73" s="12" t="s">
        <v>288</v>
      </c>
      <c r="D73" s="11" t="s">
        <v>245</v>
      </c>
      <c r="E73" s="11" t="s">
        <v>246</v>
      </c>
      <c r="G73" s="32" t="s">
        <v>63</v>
      </c>
      <c r="H73" s="22" t="e" vm="1">
        <v>#VALUE!</v>
      </c>
      <c r="I73" s="22" t="e" vm="1">
        <v>#VALUE!</v>
      </c>
      <c r="J73" s="22" t="e" vm="1">
        <v>#VALUE!</v>
      </c>
      <c r="K73" s="22" t="e" vm="1">
        <v>#VALUE!</v>
      </c>
      <c r="L73" s="22" t="e" vm="1">
        <v>#VALUE!</v>
      </c>
      <c r="M73" s="22" t="e" vm="1">
        <v>#VALUE!</v>
      </c>
      <c r="P73" s="48" t="e" vm="2">
        <f>I45-I73</f>
        <v>#VALUE!</v>
      </c>
      <c r="Q73" s="48" t="e" vm="2">
        <f t="shared" ref="Q73:S73" si="13">J45-J73</f>
        <v>#VALUE!</v>
      </c>
      <c r="R73" s="48" t="e" vm="2">
        <f t="shared" si="13"/>
        <v>#VALUE!</v>
      </c>
      <c r="S73" s="48" t="e" vm="2">
        <f t="shared" si="13"/>
        <v>#VALUE!</v>
      </c>
      <c r="T73" s="48" t="e" vm="2">
        <f>M45-M73</f>
        <v>#VALUE!</v>
      </c>
    </row>
    <row r="74" spans="2:20" ht="13.5" customHeight="1" x14ac:dyDescent="0.25">
      <c r="B74" s="12" t="s">
        <v>268</v>
      </c>
      <c r="C74" s="12"/>
      <c r="D74" s="11"/>
      <c r="E74" s="11"/>
      <c r="G74" s="130" t="s">
        <v>64</v>
      </c>
      <c r="H74" s="25"/>
      <c r="I74" s="25"/>
      <c r="J74" s="25"/>
      <c r="K74" s="25"/>
      <c r="L74" s="25"/>
      <c r="M74" s="25"/>
    </row>
    <row r="75" spans="2:20" ht="12" customHeight="1" x14ac:dyDescent="0.25">
      <c r="B75" s="12" t="s">
        <v>319</v>
      </c>
      <c r="C75" s="12" t="s">
        <v>320</v>
      </c>
      <c r="D75" s="11" t="s">
        <v>245</v>
      </c>
      <c r="E75" s="11" t="s">
        <v>246</v>
      </c>
      <c r="G75" s="35" t="s">
        <v>320</v>
      </c>
      <c r="H75" s="19" t="e" vm="1">
        <v>#VALUE!</v>
      </c>
      <c r="I75" s="19" t="e" vm="1">
        <v>#VALUE!</v>
      </c>
      <c r="J75" s="19" t="e" vm="1">
        <v>#VALUE!</v>
      </c>
      <c r="K75" s="19" t="e" vm="1">
        <v>#VALUE!</v>
      </c>
      <c r="L75" s="19" t="e" vm="1">
        <v>#VALUE!</v>
      </c>
      <c r="M75" s="19" t="e" vm="1">
        <v>#VALUE!</v>
      </c>
    </row>
    <row r="76" spans="2:20" ht="12" customHeight="1" x14ac:dyDescent="0.25">
      <c r="B76" s="12" t="s">
        <v>321</v>
      </c>
      <c r="C76" s="12" t="s">
        <v>66</v>
      </c>
      <c r="D76" s="11" t="s">
        <v>245</v>
      </c>
      <c r="E76" s="11" t="s">
        <v>246</v>
      </c>
      <c r="G76" s="35" t="s">
        <v>66</v>
      </c>
      <c r="H76" s="19" t="e" vm="1">
        <v>#VALUE!</v>
      </c>
      <c r="I76" s="19" t="e" vm="1">
        <v>#VALUE!</v>
      </c>
      <c r="J76" s="19" t="e" vm="1">
        <v>#VALUE!</v>
      </c>
      <c r="K76" s="19" t="e" vm="1">
        <v>#VALUE!</v>
      </c>
      <c r="L76" s="19" t="e" vm="1">
        <v>#VALUE!</v>
      </c>
      <c r="M76" s="19" t="e" vm="1">
        <v>#VALUE!</v>
      </c>
    </row>
    <row r="77" spans="2:20" ht="12" customHeight="1" x14ac:dyDescent="0.25">
      <c r="B77" s="12" t="s">
        <v>322</v>
      </c>
      <c r="C77" s="12" t="s">
        <v>67</v>
      </c>
      <c r="D77" s="11" t="s">
        <v>245</v>
      </c>
      <c r="E77" s="11" t="s">
        <v>246</v>
      </c>
      <c r="G77" s="35" t="s">
        <v>67</v>
      </c>
      <c r="H77" s="19" t="e" vm="1">
        <v>#VALUE!</v>
      </c>
      <c r="I77" s="19" t="e" vm="1">
        <v>#VALUE!</v>
      </c>
      <c r="J77" s="19" t="e" vm="1">
        <v>#VALUE!</v>
      </c>
      <c r="K77" s="19" t="e" vm="1">
        <v>#VALUE!</v>
      </c>
      <c r="L77" s="19" t="e" vm="1">
        <v>#VALUE!</v>
      </c>
      <c r="M77" s="19" t="e" vm="1">
        <v>#VALUE!</v>
      </c>
    </row>
    <row r="78" spans="2:20" ht="12" customHeight="1" x14ac:dyDescent="0.25">
      <c r="B78" s="12" t="s">
        <v>323</v>
      </c>
      <c r="C78" s="12" t="s">
        <v>68</v>
      </c>
      <c r="D78" s="11" t="s">
        <v>245</v>
      </c>
      <c r="E78" s="11" t="s">
        <v>246</v>
      </c>
      <c r="G78" s="35" t="s">
        <v>68</v>
      </c>
      <c r="H78" s="19" t="e" vm="1">
        <v>#VALUE!</v>
      </c>
      <c r="I78" s="19" t="e" vm="1">
        <v>#VALUE!</v>
      </c>
      <c r="J78" s="19" t="e" vm="1">
        <v>#VALUE!</v>
      </c>
      <c r="K78" s="19" t="e" vm="1">
        <v>#VALUE!</v>
      </c>
      <c r="L78" s="19" t="e" vm="1">
        <v>#VALUE!</v>
      </c>
      <c r="M78" s="19" t="e" vm="1">
        <v>#VALUE!</v>
      </c>
    </row>
    <row r="79" spans="2:20" ht="12" customHeight="1" x14ac:dyDescent="0.25">
      <c r="B79" s="12" t="s">
        <v>268</v>
      </c>
      <c r="C79" s="12"/>
      <c r="D79" s="11"/>
      <c r="E79" s="11"/>
      <c r="G79" s="35" t="s">
        <v>69</v>
      </c>
      <c r="H79" s="25"/>
      <c r="I79" s="25"/>
      <c r="J79" s="25"/>
      <c r="K79" s="25"/>
      <c r="L79" s="25"/>
      <c r="M79" s="25"/>
    </row>
    <row r="80" spans="2:20" ht="12" customHeight="1" x14ac:dyDescent="0.25">
      <c r="B80" s="12" t="s">
        <v>324</v>
      </c>
      <c r="C80" s="12" t="s">
        <v>325</v>
      </c>
      <c r="D80" s="11" t="s">
        <v>245</v>
      </c>
      <c r="E80" s="11" t="s">
        <v>246</v>
      </c>
      <c r="G80" s="31" t="s">
        <v>326</v>
      </c>
      <c r="H80" s="19" t="e" vm="1">
        <v>#VALUE!</v>
      </c>
      <c r="I80" s="19" t="e" vm="1">
        <v>#VALUE!</v>
      </c>
      <c r="J80" s="19" t="e" vm="1">
        <v>#VALUE!</v>
      </c>
      <c r="K80" s="19" t="e" vm="1">
        <v>#VALUE!</v>
      </c>
      <c r="L80" s="19" t="e" vm="1">
        <v>#VALUE!</v>
      </c>
      <c r="M80" s="19" t="e" vm="1">
        <v>#VALUE!</v>
      </c>
    </row>
    <row r="81" spans="2:22" ht="12" customHeight="1" x14ac:dyDescent="0.25">
      <c r="B81" s="12" t="s">
        <v>327</v>
      </c>
      <c r="C81" s="12" t="s">
        <v>47</v>
      </c>
      <c r="D81" s="11" t="s">
        <v>245</v>
      </c>
      <c r="E81" s="11" t="s">
        <v>246</v>
      </c>
      <c r="G81" s="31" t="s">
        <v>75</v>
      </c>
      <c r="H81" s="19" t="e" vm="1">
        <v>#VALUE!</v>
      </c>
      <c r="I81" s="19" t="e" vm="1">
        <v>#VALUE!</v>
      </c>
      <c r="J81" s="19" t="e" vm="1">
        <v>#VALUE!</v>
      </c>
      <c r="K81" s="19" t="e" vm="1">
        <v>#VALUE!</v>
      </c>
      <c r="L81" s="19" t="e" vm="1">
        <v>#VALUE!</v>
      </c>
      <c r="M81" s="19" t="e" vm="1">
        <v>#VALUE!</v>
      </c>
    </row>
    <row r="82" spans="2:22" ht="12" customHeight="1" x14ac:dyDescent="0.25">
      <c r="B82" s="12" t="s">
        <v>328</v>
      </c>
      <c r="C82" s="12" t="s">
        <v>76</v>
      </c>
      <c r="D82" s="11" t="s">
        <v>245</v>
      </c>
      <c r="E82" s="11" t="s">
        <v>246</v>
      </c>
      <c r="G82" s="21" t="s">
        <v>76</v>
      </c>
      <c r="H82" s="26" t="e" vm="1">
        <v>#VALUE!</v>
      </c>
      <c r="I82" s="26" t="e" vm="1">
        <v>#VALUE!</v>
      </c>
      <c r="J82" s="26" t="e" vm="1">
        <v>#VALUE!</v>
      </c>
      <c r="K82" s="26" t="e" vm="1">
        <v>#VALUE!</v>
      </c>
      <c r="L82" s="26" t="e" vm="1">
        <v>#VALUE!</v>
      </c>
      <c r="M82" s="26" t="e" vm="1">
        <v>#VALUE!</v>
      </c>
      <c r="P82" s="48" t="e" vm="2">
        <f>SUM(I75:I81)-I82</f>
        <v>#VALUE!</v>
      </c>
      <c r="Q82" s="48" t="e" vm="2">
        <f t="shared" ref="Q82:S82" si="14">SUM(J75:J81)-J82</f>
        <v>#VALUE!</v>
      </c>
      <c r="R82" s="48" t="e" vm="2">
        <f t="shared" si="14"/>
        <v>#VALUE!</v>
      </c>
      <c r="S82" s="48" t="e" vm="2">
        <f t="shared" si="14"/>
        <v>#VALUE!</v>
      </c>
      <c r="T82" s="48" t="e" vm="2">
        <f>SUM(M75:M81)-M82</f>
        <v>#VALUE!</v>
      </c>
    </row>
    <row r="83" spans="2:22" ht="13.5" customHeight="1" x14ac:dyDescent="0.25">
      <c r="B83" s="12" t="s">
        <v>329</v>
      </c>
      <c r="C83" s="12" t="s">
        <v>330</v>
      </c>
      <c r="D83" s="11" t="s">
        <v>245</v>
      </c>
      <c r="E83" s="11" t="s">
        <v>246</v>
      </c>
      <c r="G83" s="32" t="s">
        <v>77</v>
      </c>
      <c r="H83" s="22" t="e" vm="1">
        <v>#VALUE!</v>
      </c>
      <c r="I83" s="22" t="e" vm="1">
        <v>#VALUE!</v>
      </c>
      <c r="J83" s="22" t="e" vm="1">
        <v>#VALUE!</v>
      </c>
      <c r="K83" s="22" t="e" vm="1">
        <v>#VALUE!</v>
      </c>
      <c r="L83" s="22" t="e" vm="1">
        <v>#VALUE!</v>
      </c>
      <c r="M83" s="22" t="e" vm="1">
        <v>#VALUE!</v>
      </c>
      <c r="P83" s="48" t="e" vm="2">
        <f>+I73-I82-I83</f>
        <v>#VALUE!</v>
      </c>
      <c r="Q83" s="48" t="e" vm="2">
        <f t="shared" ref="Q83:S83" si="15">+J73-J82-J83</f>
        <v>#VALUE!</v>
      </c>
      <c r="R83" s="48" t="e" vm="2">
        <f t="shared" si="15"/>
        <v>#VALUE!</v>
      </c>
      <c r="S83" s="48" t="e" vm="2">
        <f t="shared" si="15"/>
        <v>#VALUE!</v>
      </c>
      <c r="T83" s="48" t="e" vm="2">
        <f>+M73-M82-M83</f>
        <v>#VALUE!</v>
      </c>
    </row>
    <row r="84" spans="2:22" ht="13.5" customHeight="1" thickBot="1" x14ac:dyDescent="0.3">
      <c r="B84" s="12" t="s">
        <v>268</v>
      </c>
      <c r="C84" s="12"/>
      <c r="D84" s="11"/>
      <c r="E84" s="11"/>
      <c r="G84" s="23"/>
      <c r="H84" s="25"/>
      <c r="I84" s="25"/>
      <c r="J84" s="25"/>
      <c r="K84" s="25"/>
      <c r="L84" s="25"/>
      <c r="M84" s="25"/>
    </row>
    <row r="85" spans="2:22" ht="13.5" customHeight="1" x14ac:dyDescent="0.25">
      <c r="B85" s="12" t="s">
        <v>268</v>
      </c>
      <c r="C85" s="12"/>
      <c r="D85" s="11"/>
      <c r="E85" s="11"/>
      <c r="G85" s="104" t="s">
        <v>78</v>
      </c>
      <c r="H85" s="109"/>
      <c r="I85" s="109"/>
      <c r="J85" s="109"/>
      <c r="K85" s="109"/>
      <c r="L85" s="109"/>
      <c r="M85" s="109"/>
    </row>
    <row r="86" spans="2:22" ht="15" customHeight="1" x14ac:dyDescent="0.25">
      <c r="B86" s="12" t="s">
        <v>331</v>
      </c>
      <c r="C86" s="12" t="s">
        <v>332</v>
      </c>
      <c r="D86" s="11" t="s">
        <v>245</v>
      </c>
      <c r="E86" s="11" t="s">
        <v>246</v>
      </c>
      <c r="G86" s="49" t="s">
        <v>79</v>
      </c>
      <c r="H86" s="29" t="e" vm="1">
        <v>#VALUE!</v>
      </c>
      <c r="I86" s="29" t="e" vm="1">
        <v>#VALUE!</v>
      </c>
      <c r="J86" s="29" t="e" vm="1">
        <v>#VALUE!</v>
      </c>
      <c r="K86" s="29" t="e" vm="1">
        <v>#VALUE!</v>
      </c>
      <c r="L86" s="29" t="e" vm="1">
        <v>#VALUE!</v>
      </c>
      <c r="M86" s="29" t="e" vm="1">
        <v>#VALUE!</v>
      </c>
    </row>
    <row r="87" spans="2:22" ht="13.9" customHeight="1" thickBot="1" x14ac:dyDescent="0.3">
      <c r="B87" s="12" t="s">
        <v>333</v>
      </c>
      <c r="C87" s="12" t="s">
        <v>334</v>
      </c>
      <c r="D87" s="11" t="s">
        <v>245</v>
      </c>
      <c r="E87" s="11" t="s">
        <v>246</v>
      </c>
      <c r="G87" s="105" t="s">
        <v>335</v>
      </c>
      <c r="H87" s="110" t="e" vm="1">
        <v>#VALUE!</v>
      </c>
      <c r="I87" s="110" t="e" vm="1">
        <v>#VALUE!</v>
      </c>
      <c r="J87" s="111" t="e" vm="1">
        <v>#VALUE!</v>
      </c>
      <c r="K87" s="111" t="e" vm="1">
        <v>#VALUE!</v>
      </c>
      <c r="L87" s="111" t="e" vm="1">
        <v>#VALUE!</v>
      </c>
      <c r="M87" s="111" t="e" vm="1">
        <v>#VALUE!</v>
      </c>
      <c r="P87" s="129"/>
      <c r="Q87" s="129"/>
      <c r="R87" s="129"/>
      <c r="S87" s="129"/>
      <c r="T87" s="129"/>
      <c r="U87" s="129"/>
      <c r="V87" s="129"/>
    </row>
    <row r="88" spans="2:22" x14ac:dyDescent="0.25">
      <c r="B88" t="s">
        <v>268</v>
      </c>
      <c r="P88" s="129"/>
      <c r="Q88" s="129"/>
      <c r="R88" s="129"/>
      <c r="S88" s="129"/>
      <c r="T88" s="129"/>
      <c r="U88" s="129"/>
      <c r="V88" s="129"/>
    </row>
    <row r="89" spans="2:22" x14ac:dyDescent="0.25">
      <c r="B89" t="s">
        <v>268</v>
      </c>
      <c r="G89" s="20" t="s">
        <v>206</v>
      </c>
      <c r="H89" s="5"/>
      <c r="I89" s="5"/>
      <c r="J89" s="5"/>
      <c r="K89" s="5"/>
      <c r="L89" s="338"/>
      <c r="M89" s="338"/>
    </row>
    <row r="90" spans="2:22" x14ac:dyDescent="0.25">
      <c r="B90" t="s">
        <v>268</v>
      </c>
      <c r="G90" s="14"/>
      <c r="H90" s="14"/>
      <c r="I90" s="14"/>
      <c r="J90" s="14"/>
      <c r="K90" s="14"/>
      <c r="L90" s="14"/>
      <c r="M90" s="14"/>
    </row>
    <row r="91" spans="2:22" ht="12.75" customHeight="1" x14ac:dyDescent="0.25">
      <c r="B91" t="s">
        <v>268</v>
      </c>
      <c r="G91" s="7"/>
      <c r="H91" s="126">
        <v>42887</v>
      </c>
      <c r="I91" s="126">
        <v>43252</v>
      </c>
      <c r="J91" s="126">
        <v>43617</v>
      </c>
      <c r="K91" s="126">
        <v>43983</v>
      </c>
      <c r="L91" s="126">
        <v>44348</v>
      </c>
      <c r="M91" s="126">
        <v>44713</v>
      </c>
    </row>
    <row r="92" spans="2:22" ht="14.45" customHeight="1" x14ac:dyDescent="0.25">
      <c r="B92" t="s">
        <v>268</v>
      </c>
      <c r="G92" s="7"/>
      <c r="H92" s="127" t="s">
        <v>12</v>
      </c>
      <c r="I92" s="127" t="s">
        <v>239</v>
      </c>
      <c r="J92" s="127" t="s">
        <v>13</v>
      </c>
      <c r="K92" s="341" t="s">
        <v>14</v>
      </c>
      <c r="L92" s="341"/>
      <c r="M92" s="341"/>
    </row>
    <row r="93" spans="2:22" ht="12.75" customHeight="1" x14ac:dyDescent="0.25">
      <c r="B93" s="8" t="s">
        <v>240</v>
      </c>
      <c r="C93" s="8" t="s">
        <v>241</v>
      </c>
      <c r="D93" s="8" t="s">
        <v>242</v>
      </c>
      <c r="E93" s="8" t="s">
        <v>243</v>
      </c>
      <c r="G93" s="9"/>
      <c r="H93" s="128" t="s">
        <v>15</v>
      </c>
      <c r="I93" s="128" t="s">
        <v>15</v>
      </c>
      <c r="J93" s="128" t="s">
        <v>15</v>
      </c>
      <c r="K93" s="128" t="s">
        <v>15</v>
      </c>
      <c r="L93" s="128" t="s">
        <v>15</v>
      </c>
      <c r="M93" s="128" t="s">
        <v>15</v>
      </c>
    </row>
    <row r="94" spans="2:22" ht="12" customHeight="1" x14ac:dyDescent="0.25">
      <c r="B94" s="10" t="s">
        <v>268</v>
      </c>
      <c r="C94" s="10"/>
      <c r="D94" s="11"/>
      <c r="E94" s="11"/>
      <c r="G94" s="117" t="s">
        <v>83</v>
      </c>
      <c r="H94" s="119"/>
      <c r="I94" s="119"/>
      <c r="J94" s="119"/>
      <c r="K94" s="119"/>
      <c r="L94" s="119"/>
      <c r="M94" s="119"/>
    </row>
    <row r="95" spans="2:22" ht="10.9" customHeight="1" x14ac:dyDescent="0.25">
      <c r="B95" s="10" t="s">
        <v>268</v>
      </c>
      <c r="C95" s="10"/>
      <c r="D95" s="11"/>
      <c r="E95" s="11"/>
      <c r="G95" s="117" t="s">
        <v>84</v>
      </c>
      <c r="H95" s="119"/>
      <c r="I95" s="119"/>
      <c r="J95" s="119"/>
      <c r="K95" s="119"/>
      <c r="L95" s="119"/>
      <c r="M95" s="119"/>
    </row>
    <row r="96" spans="2:22" ht="11.45" customHeight="1" x14ac:dyDescent="0.25">
      <c r="B96" s="12" t="s">
        <v>336</v>
      </c>
      <c r="C96" s="12" t="s">
        <v>85</v>
      </c>
      <c r="D96" s="11" t="s">
        <v>245</v>
      </c>
      <c r="E96" s="11" t="s">
        <v>246</v>
      </c>
      <c r="G96" s="114" t="s">
        <v>85</v>
      </c>
      <c r="H96" s="116" t="e" vm="1">
        <v>#VALUE!</v>
      </c>
      <c r="I96" s="116" t="e" vm="1">
        <v>#VALUE!</v>
      </c>
      <c r="J96" s="116" t="e" vm="1">
        <v>#VALUE!</v>
      </c>
      <c r="K96" s="116" t="e" vm="1">
        <v>#VALUE!</v>
      </c>
      <c r="L96" s="116" t="e" vm="1">
        <v>#VALUE!</v>
      </c>
      <c r="M96" s="116" t="e" vm="1">
        <v>#VALUE!</v>
      </c>
    </row>
    <row r="97" spans="2:20" ht="12.75" customHeight="1" x14ac:dyDescent="0.25">
      <c r="B97" s="12" t="s">
        <v>337</v>
      </c>
      <c r="C97" s="12" t="s">
        <v>86</v>
      </c>
      <c r="D97" s="11" t="s">
        <v>245</v>
      </c>
      <c r="E97" s="11" t="s">
        <v>246</v>
      </c>
      <c r="G97" s="114" t="s">
        <v>86</v>
      </c>
      <c r="H97" s="116" t="e" vm="1">
        <v>#VALUE!</v>
      </c>
      <c r="I97" s="116" t="e" vm="1">
        <v>#VALUE!</v>
      </c>
      <c r="J97" s="116" t="e" vm="1">
        <v>#VALUE!</v>
      </c>
      <c r="K97" s="116" t="e" vm="1">
        <v>#VALUE!</v>
      </c>
      <c r="L97" s="116" t="e" vm="1">
        <v>#VALUE!</v>
      </c>
      <c r="M97" s="116" t="e" vm="1">
        <v>#VALUE!</v>
      </c>
    </row>
    <row r="98" spans="2:20" ht="11.45" customHeight="1" x14ac:dyDescent="0.25">
      <c r="B98" s="12" t="s">
        <v>338</v>
      </c>
      <c r="C98" s="12" t="s">
        <v>91</v>
      </c>
      <c r="D98" s="11" t="s">
        <v>245</v>
      </c>
      <c r="E98" s="11" t="s">
        <v>246</v>
      </c>
      <c r="G98" s="114" t="s">
        <v>91</v>
      </c>
      <c r="H98" s="116" t="e" vm="1">
        <v>#VALUE!</v>
      </c>
      <c r="I98" s="116" t="e" vm="1">
        <v>#VALUE!</v>
      </c>
      <c r="J98" s="116" t="e" vm="1">
        <v>#VALUE!</v>
      </c>
      <c r="K98" s="116" t="e" vm="1">
        <v>#VALUE!</v>
      </c>
      <c r="L98" s="116" t="e" vm="1">
        <v>#VALUE!</v>
      </c>
      <c r="M98" s="116" t="e" vm="1">
        <v>#VALUE!</v>
      </c>
    </row>
    <row r="99" spans="2:20" ht="12" customHeight="1" x14ac:dyDescent="0.25">
      <c r="B99" s="12" t="s">
        <v>268</v>
      </c>
      <c r="C99" s="12"/>
      <c r="D99" s="11"/>
      <c r="E99" s="11"/>
      <c r="G99" s="114" t="s">
        <v>87</v>
      </c>
      <c r="H99" s="115"/>
      <c r="I99" s="115"/>
      <c r="J99" s="115"/>
      <c r="K99" s="115"/>
      <c r="L99" s="115"/>
      <c r="M99" s="115"/>
    </row>
    <row r="100" spans="2:20" ht="12" customHeight="1" x14ac:dyDescent="0.25">
      <c r="B100" s="12" t="s">
        <v>339</v>
      </c>
      <c r="C100" s="12" t="s">
        <v>88</v>
      </c>
      <c r="D100" s="11" t="s">
        <v>245</v>
      </c>
      <c r="E100" s="11" t="s">
        <v>246</v>
      </c>
      <c r="G100" s="31" t="s">
        <v>88</v>
      </c>
      <c r="H100" s="19" t="e" vm="1">
        <v>#VALUE!</v>
      </c>
      <c r="I100" s="19" t="e" vm="1">
        <v>#VALUE!</v>
      </c>
      <c r="J100" s="19" t="e" vm="1">
        <v>#VALUE!</v>
      </c>
      <c r="K100" s="19" t="e" vm="1">
        <v>#VALUE!</v>
      </c>
      <c r="L100" s="19" t="e" vm="1">
        <v>#VALUE!</v>
      </c>
      <c r="M100" s="19" t="e" vm="1">
        <v>#VALUE!</v>
      </c>
    </row>
    <row r="101" spans="2:20" ht="12" customHeight="1" x14ac:dyDescent="0.25">
      <c r="B101" s="12" t="s">
        <v>340</v>
      </c>
      <c r="C101" s="12" t="s">
        <v>89</v>
      </c>
      <c r="D101" s="11" t="s">
        <v>245</v>
      </c>
      <c r="E101" s="11" t="s">
        <v>246</v>
      </c>
      <c r="G101" s="31" t="s">
        <v>89</v>
      </c>
      <c r="H101" s="19" t="e" vm="1">
        <v>#VALUE!</v>
      </c>
      <c r="I101" s="19" t="e" vm="1">
        <v>#VALUE!</v>
      </c>
      <c r="J101" s="19" t="e" vm="1">
        <v>#VALUE!</v>
      </c>
      <c r="K101" s="19" t="e" vm="1">
        <v>#VALUE!</v>
      </c>
      <c r="L101" s="19" t="e" vm="1">
        <v>#VALUE!</v>
      </c>
      <c r="M101" s="19" t="e" vm="1">
        <v>#VALUE!</v>
      </c>
    </row>
    <row r="102" spans="2:20" ht="11.45" customHeight="1" x14ac:dyDescent="0.25">
      <c r="B102" s="12" t="s">
        <v>341</v>
      </c>
      <c r="C102" s="12" t="s">
        <v>90</v>
      </c>
      <c r="D102" s="11" t="s">
        <v>245</v>
      </c>
      <c r="E102" s="11" t="s">
        <v>246</v>
      </c>
      <c r="G102" s="114" t="s">
        <v>90</v>
      </c>
      <c r="H102" s="116" t="e" vm="1">
        <v>#VALUE!</v>
      </c>
      <c r="I102" s="116" t="e" vm="1">
        <v>#VALUE!</v>
      </c>
      <c r="J102" s="116" t="e" vm="1">
        <v>#VALUE!</v>
      </c>
      <c r="K102" s="116" t="e" vm="1">
        <v>#VALUE!</v>
      </c>
      <c r="L102" s="116" t="e" vm="1">
        <v>#VALUE!</v>
      </c>
      <c r="M102" s="116" t="e" vm="1">
        <v>#VALUE!</v>
      </c>
    </row>
    <row r="103" spans="2:20" ht="12" customHeight="1" x14ac:dyDescent="0.25">
      <c r="B103" s="12" t="s">
        <v>342</v>
      </c>
      <c r="C103" s="12" t="s">
        <v>343</v>
      </c>
      <c r="D103" s="11" t="s">
        <v>245</v>
      </c>
      <c r="E103" s="11" t="s">
        <v>246</v>
      </c>
      <c r="G103" s="114" t="s">
        <v>343</v>
      </c>
      <c r="H103" s="116" t="e" vm="1">
        <v>#VALUE!</v>
      </c>
      <c r="I103" s="116" t="e" vm="1">
        <v>#VALUE!</v>
      </c>
      <c r="J103" s="120" t="e" vm="1">
        <v>#VALUE!</v>
      </c>
      <c r="K103" s="120" t="e" vm="1">
        <v>#VALUE!</v>
      </c>
      <c r="L103" s="116" t="e" vm="1">
        <v>#VALUE!</v>
      </c>
      <c r="M103" s="120" t="e" vm="1">
        <v>#VALUE!</v>
      </c>
    </row>
    <row r="104" spans="2:20" ht="12" customHeight="1" x14ac:dyDescent="0.25">
      <c r="B104" s="12" t="s">
        <v>268</v>
      </c>
      <c r="C104" s="12"/>
      <c r="D104" s="11"/>
      <c r="E104" s="11"/>
      <c r="G104" s="114" t="s">
        <v>93</v>
      </c>
      <c r="H104" s="115"/>
      <c r="I104" s="115"/>
      <c r="J104" s="115"/>
      <c r="K104" s="115"/>
      <c r="L104" s="115"/>
      <c r="M104" s="115"/>
    </row>
    <row r="105" spans="2:20" ht="12.75" customHeight="1" x14ac:dyDescent="0.25">
      <c r="B105" s="12" t="s">
        <v>344</v>
      </c>
      <c r="C105" s="12" t="s">
        <v>345</v>
      </c>
      <c r="D105" s="11" t="s">
        <v>245</v>
      </c>
      <c r="E105" s="11" t="s">
        <v>246</v>
      </c>
      <c r="G105" s="31" t="s">
        <v>94</v>
      </c>
      <c r="H105" s="19" t="e" vm="1">
        <v>#VALUE!</v>
      </c>
      <c r="I105" s="19" t="e" vm="1">
        <v>#VALUE!</v>
      </c>
      <c r="J105" s="19" t="e" vm="1">
        <v>#VALUE!</v>
      </c>
      <c r="K105" s="19" t="e" vm="1">
        <v>#VALUE!</v>
      </c>
      <c r="L105" s="19" t="e" vm="1">
        <v>#VALUE!</v>
      </c>
      <c r="M105" s="19" t="e" vm="1">
        <v>#VALUE!</v>
      </c>
    </row>
    <row r="106" spans="2:20" ht="14.25" customHeight="1" x14ac:dyDescent="0.25">
      <c r="B106" s="12" t="s">
        <v>346</v>
      </c>
      <c r="C106" s="12" t="s">
        <v>347</v>
      </c>
      <c r="D106" s="11" t="s">
        <v>245</v>
      </c>
      <c r="E106" s="11" t="s">
        <v>246</v>
      </c>
      <c r="G106" s="31" t="s">
        <v>95</v>
      </c>
      <c r="H106" s="19" t="e" vm="1">
        <v>#VALUE!</v>
      </c>
      <c r="I106" s="19" t="e" vm="1">
        <v>#VALUE!</v>
      </c>
      <c r="J106" s="19" t="e" vm="1">
        <v>#VALUE!</v>
      </c>
      <c r="K106" s="19" t="e" vm="1">
        <v>#VALUE!</v>
      </c>
      <c r="L106" s="19" t="e" vm="1">
        <v>#VALUE!</v>
      </c>
      <c r="M106" s="19" t="e" vm="1">
        <v>#VALUE!</v>
      </c>
    </row>
    <row r="107" spans="2:20" ht="12" customHeight="1" x14ac:dyDescent="0.25">
      <c r="B107" s="12" t="s">
        <v>348</v>
      </c>
      <c r="C107" s="12" t="s">
        <v>349</v>
      </c>
      <c r="D107" s="11" t="s">
        <v>245</v>
      </c>
      <c r="E107" s="11" t="s">
        <v>246</v>
      </c>
      <c r="G107" s="31" t="s">
        <v>349</v>
      </c>
      <c r="H107" s="19" t="e" vm="1">
        <v>#VALUE!</v>
      </c>
      <c r="I107" s="19" t="e" vm="1">
        <v>#VALUE!</v>
      </c>
      <c r="J107" s="19" t="e" vm="1">
        <v>#VALUE!</v>
      </c>
      <c r="K107" s="19" t="e" vm="1">
        <v>#VALUE!</v>
      </c>
      <c r="L107" s="19" t="e" vm="1">
        <v>#VALUE!</v>
      </c>
      <c r="M107" s="19" t="e" vm="1">
        <v>#VALUE!</v>
      </c>
    </row>
    <row r="108" spans="2:20" ht="12.6" customHeight="1" x14ac:dyDescent="0.25">
      <c r="B108" s="12" t="s">
        <v>350</v>
      </c>
      <c r="C108" s="12" t="s">
        <v>84</v>
      </c>
      <c r="D108" s="11" t="s">
        <v>245</v>
      </c>
      <c r="E108" s="11" t="s">
        <v>246</v>
      </c>
      <c r="G108" s="32" t="s">
        <v>97</v>
      </c>
      <c r="H108" s="22" t="e" vm="1">
        <v>#VALUE!</v>
      </c>
      <c r="I108" s="22" t="e" vm="1">
        <v>#VALUE!</v>
      </c>
      <c r="J108" s="22" t="e" vm="1">
        <v>#VALUE!</v>
      </c>
      <c r="K108" s="22" t="e" vm="1">
        <v>#VALUE!</v>
      </c>
      <c r="L108" s="22" t="e" vm="1">
        <v>#VALUE!</v>
      </c>
      <c r="M108" s="22" t="e" vm="1">
        <v>#VALUE!</v>
      </c>
      <c r="P108" s="48" t="e" vm="2">
        <f>SUM(I96:I107)-I108</f>
        <v>#VALUE!</v>
      </c>
      <c r="Q108" s="48" t="e" vm="2">
        <f t="shared" ref="Q108:S108" si="16">SUM(J96:J107)-J108</f>
        <v>#VALUE!</v>
      </c>
      <c r="R108" s="48" t="e" vm="2">
        <f t="shared" si="16"/>
        <v>#VALUE!</v>
      </c>
      <c r="S108" s="48" t="e" vm="2">
        <f t="shared" si="16"/>
        <v>#VALUE!</v>
      </c>
      <c r="T108" s="48" t="e" vm="2">
        <f>SUM(M96:M107)-M108</f>
        <v>#VALUE!</v>
      </c>
    </row>
    <row r="109" spans="2:20" ht="11.45" customHeight="1" x14ac:dyDescent="0.25">
      <c r="B109" s="12" t="s">
        <v>268</v>
      </c>
      <c r="C109" s="12"/>
      <c r="D109" s="11"/>
      <c r="E109" s="11"/>
      <c r="G109" s="130" t="s">
        <v>98</v>
      </c>
      <c r="H109" s="23"/>
      <c r="I109" s="23"/>
      <c r="J109" s="23"/>
      <c r="K109" s="23"/>
      <c r="L109" s="23"/>
      <c r="M109" s="23"/>
    </row>
    <row r="110" spans="2:20" ht="11.45" customHeight="1" x14ac:dyDescent="0.25">
      <c r="B110" s="12" t="s">
        <v>351</v>
      </c>
      <c r="C110" s="12" t="s">
        <v>100</v>
      </c>
      <c r="D110" s="11" t="s">
        <v>245</v>
      </c>
      <c r="E110" s="11" t="s">
        <v>246</v>
      </c>
      <c r="G110" s="21" t="s">
        <v>100</v>
      </c>
      <c r="H110" s="19" t="e" vm="1">
        <v>#VALUE!</v>
      </c>
      <c r="I110" s="19" t="e" vm="1">
        <v>#VALUE!</v>
      </c>
      <c r="J110" s="19" t="e" vm="1">
        <v>#VALUE!</v>
      </c>
      <c r="K110" s="19" t="e" vm="1">
        <v>#VALUE!</v>
      </c>
      <c r="L110" s="19" t="e" vm="1">
        <v>#VALUE!</v>
      </c>
      <c r="M110" s="19" t="e" vm="1">
        <v>#VALUE!</v>
      </c>
    </row>
    <row r="111" spans="2:20" ht="13.5" customHeight="1" x14ac:dyDescent="0.25">
      <c r="B111" s="12" t="s">
        <v>352</v>
      </c>
      <c r="C111" s="12" t="s">
        <v>101</v>
      </c>
      <c r="D111" s="11" t="s">
        <v>245</v>
      </c>
      <c r="E111" s="11" t="s">
        <v>246</v>
      </c>
      <c r="G111" s="21" t="s">
        <v>101</v>
      </c>
      <c r="H111" s="19" t="e" vm="1">
        <v>#VALUE!</v>
      </c>
      <c r="I111" s="19" t="e" vm="1">
        <v>#VALUE!</v>
      </c>
      <c r="J111" s="19" t="e" vm="1">
        <v>#VALUE!</v>
      </c>
      <c r="K111" s="19" t="e" vm="1">
        <v>#VALUE!</v>
      </c>
      <c r="L111" s="19" t="e" vm="1">
        <v>#VALUE!</v>
      </c>
      <c r="M111" s="19" t="e" vm="1">
        <v>#VALUE!</v>
      </c>
    </row>
    <row r="112" spans="2:20" ht="12" customHeight="1" x14ac:dyDescent="0.25">
      <c r="B112" s="12" t="s">
        <v>353</v>
      </c>
      <c r="C112" s="12" t="s">
        <v>102</v>
      </c>
      <c r="D112" s="11" t="s">
        <v>245</v>
      </c>
      <c r="E112" s="11" t="s">
        <v>246</v>
      </c>
      <c r="G112" s="21" t="s">
        <v>102</v>
      </c>
      <c r="H112" s="19" t="e" vm="1">
        <v>#VALUE!</v>
      </c>
      <c r="I112" s="19" t="e" vm="1">
        <v>#VALUE!</v>
      </c>
      <c r="J112" s="19" t="e" vm="1">
        <v>#VALUE!</v>
      </c>
      <c r="K112" s="19" t="e" vm="1">
        <v>#VALUE!</v>
      </c>
      <c r="L112" s="19" t="e" vm="1">
        <v>#VALUE!</v>
      </c>
      <c r="M112" s="19" t="e" vm="1">
        <v>#VALUE!</v>
      </c>
    </row>
    <row r="113" spans="2:20" ht="12.75" customHeight="1" x14ac:dyDescent="0.25">
      <c r="B113" s="12" t="s">
        <v>354</v>
      </c>
      <c r="C113" s="12" t="s">
        <v>186</v>
      </c>
      <c r="D113" s="11" t="s">
        <v>245</v>
      </c>
      <c r="E113" s="11" t="s">
        <v>246</v>
      </c>
      <c r="G113" s="21" t="s">
        <v>186</v>
      </c>
      <c r="H113" s="19" t="e" vm="1">
        <v>#VALUE!</v>
      </c>
      <c r="I113" s="19" t="e" vm="1">
        <v>#VALUE!</v>
      </c>
      <c r="J113" s="19" t="e" vm="1">
        <v>#VALUE!</v>
      </c>
      <c r="K113" s="19" t="e" vm="1">
        <v>#VALUE!</v>
      </c>
      <c r="L113" s="19" t="e" vm="1">
        <v>#VALUE!</v>
      </c>
      <c r="M113" s="19" t="e" vm="1">
        <v>#VALUE!</v>
      </c>
    </row>
    <row r="114" spans="2:20" ht="13.5" customHeight="1" x14ac:dyDescent="0.25">
      <c r="B114" s="12" t="s">
        <v>268</v>
      </c>
      <c r="C114" s="12"/>
      <c r="D114" s="11"/>
      <c r="E114" s="11"/>
      <c r="G114" s="21" t="s">
        <v>103</v>
      </c>
      <c r="H114" s="25"/>
      <c r="I114" s="25"/>
      <c r="J114" s="25"/>
      <c r="K114" s="25"/>
      <c r="L114" s="25"/>
      <c r="M114" s="25"/>
    </row>
    <row r="115" spans="2:20" ht="13.5" customHeight="1" x14ac:dyDescent="0.25">
      <c r="B115" s="12" t="s">
        <v>355</v>
      </c>
      <c r="C115" s="12" t="s">
        <v>104</v>
      </c>
      <c r="D115" s="11" t="s">
        <v>245</v>
      </c>
      <c r="E115" s="11" t="s">
        <v>246</v>
      </c>
      <c r="G115" s="31" t="s">
        <v>104</v>
      </c>
      <c r="H115" s="19" t="e" vm="1">
        <v>#VALUE!</v>
      </c>
      <c r="I115" s="19" t="e" vm="1">
        <v>#VALUE!</v>
      </c>
      <c r="J115" s="19" t="e" vm="1">
        <v>#VALUE!</v>
      </c>
      <c r="K115" s="19" t="e" vm="1">
        <v>#VALUE!</v>
      </c>
      <c r="L115" s="19" t="e" vm="1">
        <v>#VALUE!</v>
      </c>
      <c r="M115" s="19" t="e" vm="1">
        <v>#VALUE!</v>
      </c>
    </row>
    <row r="116" spans="2:20" ht="15" customHeight="1" x14ac:dyDescent="0.25">
      <c r="B116" s="12" t="s">
        <v>356</v>
      </c>
      <c r="C116" s="12" t="s">
        <v>105</v>
      </c>
      <c r="D116" s="11" t="s">
        <v>245</v>
      </c>
      <c r="E116" s="11" t="s">
        <v>246</v>
      </c>
      <c r="G116" s="31" t="s">
        <v>105</v>
      </c>
      <c r="H116" s="19" t="e" vm="1">
        <v>#VALUE!</v>
      </c>
      <c r="I116" s="19" t="e" vm="1">
        <v>#VALUE!</v>
      </c>
      <c r="J116" s="19" t="e" vm="1">
        <v>#VALUE!</v>
      </c>
      <c r="K116" s="19" t="e" vm="1">
        <v>#VALUE!</v>
      </c>
      <c r="L116" s="19" t="e" vm="1">
        <v>#VALUE!</v>
      </c>
      <c r="M116" s="19" t="e" vm="1">
        <v>#VALUE!</v>
      </c>
    </row>
    <row r="117" spans="2:20" ht="12" customHeight="1" x14ac:dyDescent="0.25">
      <c r="B117" s="12" t="s">
        <v>357</v>
      </c>
      <c r="C117" s="12" t="s">
        <v>106</v>
      </c>
      <c r="D117" s="11" t="s">
        <v>245</v>
      </c>
      <c r="E117" s="11" t="s">
        <v>246</v>
      </c>
      <c r="G117" s="31" t="s">
        <v>106</v>
      </c>
      <c r="H117" s="19" t="e" vm="1">
        <v>#VALUE!</v>
      </c>
      <c r="I117" s="19" t="e" vm="1">
        <v>#VALUE!</v>
      </c>
      <c r="J117" s="19" t="e" vm="1">
        <v>#VALUE!</v>
      </c>
      <c r="K117" s="19" t="e" vm="1">
        <v>#VALUE!</v>
      </c>
      <c r="L117" s="19" t="e" vm="1">
        <v>#VALUE!</v>
      </c>
      <c r="M117" s="19" t="e" vm="1">
        <v>#VALUE!</v>
      </c>
    </row>
    <row r="118" spans="2:20" ht="12" customHeight="1" x14ac:dyDescent="0.25">
      <c r="B118" s="12" t="s">
        <v>358</v>
      </c>
      <c r="C118" s="12" t="s">
        <v>108</v>
      </c>
      <c r="D118" s="11" t="s">
        <v>245</v>
      </c>
      <c r="E118" s="11" t="s">
        <v>246</v>
      </c>
      <c r="G118" s="114" t="s">
        <v>108</v>
      </c>
      <c r="H118" s="116" t="e" vm="1">
        <v>#VALUE!</v>
      </c>
      <c r="I118" s="116" t="e" vm="1">
        <v>#VALUE!</v>
      </c>
      <c r="J118" s="116" t="e" vm="1">
        <v>#VALUE!</v>
      </c>
      <c r="K118" s="116" t="e" vm="1">
        <v>#VALUE!</v>
      </c>
      <c r="L118" s="116" t="e" vm="1">
        <v>#VALUE!</v>
      </c>
      <c r="M118" s="116" t="e" vm="1">
        <v>#VALUE!</v>
      </c>
    </row>
    <row r="119" spans="2:20" ht="10.9" customHeight="1" x14ac:dyDescent="0.25">
      <c r="B119" s="12" t="s">
        <v>359</v>
      </c>
      <c r="C119" s="12" t="s">
        <v>360</v>
      </c>
      <c r="D119" s="11" t="s">
        <v>245</v>
      </c>
      <c r="E119" s="11" t="s">
        <v>246</v>
      </c>
      <c r="G119" s="114" t="s">
        <v>360</v>
      </c>
      <c r="H119" s="116" t="e" vm="1">
        <v>#VALUE!</v>
      </c>
      <c r="I119" s="116" t="e" vm="1">
        <v>#VALUE!</v>
      </c>
      <c r="J119" s="116" t="e" vm="1">
        <v>#VALUE!</v>
      </c>
      <c r="K119" s="116" t="e" vm="1">
        <v>#VALUE!</v>
      </c>
      <c r="L119" s="116" t="e" vm="1">
        <v>#VALUE!</v>
      </c>
      <c r="M119" s="116" t="e" vm="1">
        <v>#VALUE!</v>
      </c>
    </row>
    <row r="120" spans="2:20" ht="12" customHeight="1" thickBot="1" x14ac:dyDescent="0.3">
      <c r="B120" s="12" t="s">
        <v>361</v>
      </c>
      <c r="C120" s="12" t="s">
        <v>98</v>
      </c>
      <c r="D120" s="11" t="s">
        <v>245</v>
      </c>
      <c r="E120" s="11" t="s">
        <v>246</v>
      </c>
      <c r="G120" s="33" t="s">
        <v>109</v>
      </c>
      <c r="H120" s="118" t="e" vm="1">
        <v>#VALUE!</v>
      </c>
      <c r="I120" s="118" t="e" vm="1">
        <v>#VALUE!</v>
      </c>
      <c r="J120" s="118" t="e" vm="1">
        <v>#VALUE!</v>
      </c>
      <c r="K120" s="118" t="e" vm="1">
        <v>#VALUE!</v>
      </c>
      <c r="L120" s="118" t="e" vm="1">
        <v>#VALUE!</v>
      </c>
      <c r="M120" s="118" t="e" vm="1">
        <v>#VALUE!</v>
      </c>
      <c r="P120" s="48" t="e" vm="2">
        <f>SUM(I110:I119)-I120</f>
        <v>#VALUE!</v>
      </c>
      <c r="Q120" s="48" t="e" vm="2">
        <f t="shared" ref="Q120:S120" si="17">SUM(J110:J119)-J120</f>
        <v>#VALUE!</v>
      </c>
      <c r="R120" s="48" t="e" vm="2">
        <f t="shared" si="17"/>
        <v>#VALUE!</v>
      </c>
      <c r="S120" s="48" t="e" vm="2">
        <f t="shared" si="17"/>
        <v>#VALUE!</v>
      </c>
      <c r="T120" s="48" t="e" vm="2">
        <f>SUM(M110:M119)-M120</f>
        <v>#VALUE!</v>
      </c>
    </row>
    <row r="121" spans="2:20" ht="13.15" customHeight="1" thickBot="1" x14ac:dyDescent="0.3">
      <c r="B121" s="12" t="s">
        <v>362</v>
      </c>
      <c r="C121" s="12" t="s">
        <v>110</v>
      </c>
      <c r="D121" s="11" t="s">
        <v>245</v>
      </c>
      <c r="E121" s="11" t="s">
        <v>246</v>
      </c>
      <c r="G121" s="33" t="s">
        <v>110</v>
      </c>
      <c r="H121" s="122" t="e" vm="1">
        <v>#VALUE!</v>
      </c>
      <c r="I121" s="122" t="e" vm="1">
        <v>#VALUE!</v>
      </c>
      <c r="J121" s="122" t="e" vm="1">
        <v>#VALUE!</v>
      </c>
      <c r="K121" s="122" t="e" vm="1">
        <v>#VALUE!</v>
      </c>
      <c r="L121" s="122" t="e" vm="1">
        <v>#VALUE!</v>
      </c>
      <c r="M121" s="122" t="e" vm="1">
        <v>#VALUE!</v>
      </c>
      <c r="P121" s="48" t="e" vm="2">
        <f>I108+I120-I121</f>
        <v>#VALUE!</v>
      </c>
      <c r="Q121" s="48" t="e" vm="2">
        <f t="shared" ref="Q121:S121" si="18">J108+J120-J121</f>
        <v>#VALUE!</v>
      </c>
      <c r="R121" s="48" t="e" vm="2">
        <f t="shared" si="18"/>
        <v>#VALUE!</v>
      </c>
      <c r="S121" s="48" t="e" vm="2">
        <f t="shared" si="18"/>
        <v>#VALUE!</v>
      </c>
      <c r="T121" s="48" t="e" vm="2">
        <f>M108+M120-M121</f>
        <v>#VALUE!</v>
      </c>
    </row>
    <row r="122" spans="2:20" ht="11.45" customHeight="1" x14ac:dyDescent="0.25">
      <c r="B122" s="12" t="s">
        <v>268</v>
      </c>
      <c r="C122" s="12"/>
      <c r="D122" s="11"/>
      <c r="E122" s="11"/>
      <c r="G122" s="117" t="s">
        <v>111</v>
      </c>
      <c r="H122" s="119"/>
      <c r="I122" s="119"/>
      <c r="J122" s="119"/>
      <c r="K122" s="119"/>
      <c r="L122" s="119"/>
      <c r="M122" s="119"/>
    </row>
    <row r="123" spans="2:20" ht="11.45" customHeight="1" x14ac:dyDescent="0.25">
      <c r="B123" s="12" t="s">
        <v>363</v>
      </c>
      <c r="C123" s="12" t="s">
        <v>112</v>
      </c>
      <c r="D123" s="11" t="s">
        <v>245</v>
      </c>
      <c r="E123" s="11" t="s">
        <v>246</v>
      </c>
      <c r="G123" s="114" t="s">
        <v>112</v>
      </c>
      <c r="H123" s="116" t="e" vm="1">
        <v>#VALUE!</v>
      </c>
      <c r="I123" s="116" t="e" vm="1">
        <v>#VALUE!</v>
      </c>
      <c r="J123" s="116" t="e" vm="1">
        <v>#VALUE!</v>
      </c>
      <c r="K123" s="116" t="e" vm="1">
        <v>#VALUE!</v>
      </c>
      <c r="L123" s="116" t="e" vm="1">
        <v>#VALUE!</v>
      </c>
      <c r="M123" s="116" t="e" vm="1">
        <v>#VALUE!</v>
      </c>
    </row>
    <row r="124" spans="2:20" ht="12" customHeight="1" x14ac:dyDescent="0.25">
      <c r="B124" s="12" t="s">
        <v>364</v>
      </c>
      <c r="C124" s="12" t="s">
        <v>113</v>
      </c>
      <c r="D124" s="11" t="s">
        <v>245</v>
      </c>
      <c r="E124" s="11" t="s">
        <v>246</v>
      </c>
      <c r="G124" s="114" t="s">
        <v>113</v>
      </c>
      <c r="H124" s="116" t="e" vm="1">
        <v>#VALUE!</v>
      </c>
      <c r="I124" s="116" t="e" vm="1">
        <v>#VALUE!</v>
      </c>
      <c r="J124" s="116" t="e" vm="1">
        <v>#VALUE!</v>
      </c>
      <c r="K124" s="116" t="e" vm="1">
        <v>#VALUE!</v>
      </c>
      <c r="L124" s="116" t="e" vm="1">
        <v>#VALUE!</v>
      </c>
      <c r="M124" s="116" t="e" vm="1">
        <v>#VALUE!</v>
      </c>
    </row>
    <row r="125" spans="2:20" ht="12" customHeight="1" x14ac:dyDescent="0.25">
      <c r="B125" s="12" t="s">
        <v>365</v>
      </c>
      <c r="C125" s="12" t="s">
        <v>115</v>
      </c>
      <c r="D125" s="11" t="s">
        <v>245</v>
      </c>
      <c r="E125" s="11" t="s">
        <v>246</v>
      </c>
      <c r="G125" s="114" t="s">
        <v>115</v>
      </c>
      <c r="H125" s="116" t="e" vm="1">
        <v>#VALUE!</v>
      </c>
      <c r="I125" s="116" t="e" vm="1">
        <v>#VALUE!</v>
      </c>
      <c r="J125" s="116" t="e" vm="1">
        <v>#VALUE!</v>
      </c>
      <c r="K125" s="116" t="e" vm="1">
        <v>#VALUE!</v>
      </c>
      <c r="L125" s="116" t="e" vm="1">
        <v>#VALUE!</v>
      </c>
      <c r="M125" s="116" t="e" vm="1">
        <v>#VALUE!</v>
      </c>
    </row>
    <row r="126" spans="2:20" ht="12" customHeight="1" x14ac:dyDescent="0.25">
      <c r="B126" s="12" t="s">
        <v>366</v>
      </c>
      <c r="C126" s="12" t="s">
        <v>116</v>
      </c>
      <c r="D126" s="11" t="s">
        <v>245</v>
      </c>
      <c r="E126" s="11" t="s">
        <v>246</v>
      </c>
      <c r="G126" s="114" t="s">
        <v>116</v>
      </c>
      <c r="H126" s="116" t="e" vm="1">
        <v>#VALUE!</v>
      </c>
      <c r="I126" s="116" t="e" vm="1">
        <v>#VALUE!</v>
      </c>
      <c r="J126" s="116" t="e" vm="1">
        <v>#VALUE!</v>
      </c>
      <c r="K126" s="116" t="e" vm="1">
        <v>#VALUE!</v>
      </c>
      <c r="L126" s="116" t="e" vm="1">
        <v>#VALUE!</v>
      </c>
      <c r="M126" s="116" t="e" vm="1">
        <v>#VALUE!</v>
      </c>
    </row>
    <row r="127" spans="2:20" ht="11.45" customHeight="1" x14ac:dyDescent="0.25">
      <c r="B127" s="12" t="s">
        <v>367</v>
      </c>
      <c r="C127" s="12" t="s">
        <v>117</v>
      </c>
      <c r="D127" s="11" t="s">
        <v>245</v>
      </c>
      <c r="E127" s="11" t="s">
        <v>246</v>
      </c>
      <c r="G127" s="114" t="s">
        <v>368</v>
      </c>
      <c r="H127" s="116" t="e" vm="1">
        <v>#VALUE!</v>
      </c>
      <c r="I127" s="116" t="e" vm="1">
        <v>#VALUE!</v>
      </c>
      <c r="J127" s="116" t="e" vm="1">
        <v>#VALUE!</v>
      </c>
      <c r="K127" s="116" t="e" vm="1">
        <v>#VALUE!</v>
      </c>
      <c r="L127" s="116" t="e" vm="1">
        <v>#VALUE!</v>
      </c>
      <c r="M127" s="116" t="e" vm="1">
        <v>#VALUE!</v>
      </c>
    </row>
    <row r="128" spans="2:20" ht="12" customHeight="1" x14ac:dyDescent="0.25">
      <c r="B128" s="12" t="s">
        <v>369</v>
      </c>
      <c r="C128" s="12" t="s">
        <v>118</v>
      </c>
      <c r="D128" s="11" t="s">
        <v>245</v>
      </c>
      <c r="E128" s="11" t="s">
        <v>246</v>
      </c>
      <c r="G128" s="114" t="s">
        <v>118</v>
      </c>
      <c r="H128" s="116" t="e" vm="1">
        <v>#VALUE!</v>
      </c>
      <c r="I128" s="116" t="e" vm="1">
        <v>#VALUE!</v>
      </c>
      <c r="J128" s="116" t="e" vm="1">
        <v>#VALUE!</v>
      </c>
      <c r="K128" s="116" t="e" vm="1">
        <v>#VALUE!</v>
      </c>
      <c r="L128" s="116" t="e" vm="1">
        <v>#VALUE!</v>
      </c>
      <c r="M128" s="116" t="e" vm="1">
        <v>#VALUE!</v>
      </c>
    </row>
    <row r="129" spans="2:20" ht="12" customHeight="1" x14ac:dyDescent="0.25">
      <c r="B129" s="12" t="s">
        <v>370</v>
      </c>
      <c r="C129" s="12" t="s">
        <v>371</v>
      </c>
      <c r="D129" s="11" t="s">
        <v>245</v>
      </c>
      <c r="E129" s="11" t="s">
        <v>246</v>
      </c>
      <c r="G129" s="114" t="s">
        <v>372</v>
      </c>
      <c r="H129" s="116" t="e" vm="1">
        <v>#VALUE!</v>
      </c>
      <c r="I129" s="116" t="e" vm="1">
        <v>#VALUE!</v>
      </c>
      <c r="J129" s="116" t="e" vm="1">
        <v>#VALUE!</v>
      </c>
      <c r="K129" s="116" t="e" vm="1">
        <v>#VALUE!</v>
      </c>
      <c r="L129" s="116" t="e" vm="1">
        <v>#VALUE!</v>
      </c>
      <c r="M129" s="116" t="e" vm="1">
        <v>#VALUE!</v>
      </c>
    </row>
    <row r="130" spans="2:20" ht="11.45" customHeight="1" x14ac:dyDescent="0.25">
      <c r="B130" s="12" t="s">
        <v>373</v>
      </c>
      <c r="C130" s="12" t="s">
        <v>121</v>
      </c>
      <c r="D130" s="11" t="s">
        <v>245</v>
      </c>
      <c r="E130" s="11" t="s">
        <v>246</v>
      </c>
      <c r="G130" s="114" t="s">
        <v>121</v>
      </c>
      <c r="H130" s="120" t="e" vm="1">
        <v>#VALUE!</v>
      </c>
      <c r="I130" s="120" t="e" vm="1">
        <v>#VALUE!</v>
      </c>
      <c r="J130" s="120" t="e" vm="1">
        <v>#VALUE!</v>
      </c>
      <c r="K130" s="120" t="e" vm="1">
        <v>#VALUE!</v>
      </c>
      <c r="L130" s="120" t="e" vm="1">
        <v>#VALUE!</v>
      </c>
      <c r="M130" s="120" t="e" vm="1">
        <v>#VALUE!</v>
      </c>
    </row>
    <row r="131" spans="2:20" ht="12" customHeight="1" x14ac:dyDescent="0.25">
      <c r="B131" s="12" t="s">
        <v>374</v>
      </c>
      <c r="C131" s="12" t="s">
        <v>122</v>
      </c>
      <c r="D131" s="11" t="s">
        <v>245</v>
      </c>
      <c r="E131" s="11" t="s">
        <v>246</v>
      </c>
      <c r="G131" s="114" t="s">
        <v>122</v>
      </c>
      <c r="H131" s="116" t="e" vm="1">
        <v>#VALUE!</v>
      </c>
      <c r="I131" s="116" t="e" vm="1">
        <v>#VALUE!</v>
      </c>
      <c r="J131" s="116" t="e" vm="1">
        <v>#VALUE!</v>
      </c>
      <c r="K131" s="116" t="e" vm="1">
        <v>#VALUE!</v>
      </c>
      <c r="L131" s="116" t="e" vm="1">
        <v>#VALUE!</v>
      </c>
      <c r="M131" s="116" t="e" vm="1">
        <v>#VALUE!</v>
      </c>
    </row>
    <row r="132" spans="2:20" ht="12" customHeight="1" thickBot="1" x14ac:dyDescent="0.3">
      <c r="B132" s="12" t="s">
        <v>375</v>
      </c>
      <c r="C132" s="12" t="s">
        <v>376</v>
      </c>
      <c r="D132" s="11" t="s">
        <v>245</v>
      </c>
      <c r="E132" s="11" t="s">
        <v>246</v>
      </c>
      <c r="G132" s="114" t="s">
        <v>376</v>
      </c>
      <c r="H132" s="116" t="e" vm="1">
        <v>#VALUE!</v>
      </c>
      <c r="I132" s="116" t="e" vm="1">
        <v>#VALUE!</v>
      </c>
      <c r="J132" s="116" t="e" vm="1">
        <v>#VALUE!</v>
      </c>
      <c r="K132" s="116" t="e" vm="1">
        <v>#VALUE!</v>
      </c>
      <c r="L132" s="116" t="e" vm="1">
        <v>#VALUE!</v>
      </c>
      <c r="M132" s="116" t="e" vm="1">
        <v>#VALUE!</v>
      </c>
    </row>
    <row r="133" spans="2:20" ht="12.6" customHeight="1" thickBot="1" x14ac:dyDescent="0.3">
      <c r="B133" s="12" t="s">
        <v>377</v>
      </c>
      <c r="C133" s="12" t="s">
        <v>111</v>
      </c>
      <c r="D133" s="11" t="s">
        <v>245</v>
      </c>
      <c r="E133" s="11" t="s">
        <v>246</v>
      </c>
      <c r="G133" s="33" t="s">
        <v>123</v>
      </c>
      <c r="H133" s="121" t="e" vm="1">
        <v>#VALUE!</v>
      </c>
      <c r="I133" s="121" t="e" vm="1">
        <v>#VALUE!</v>
      </c>
      <c r="J133" s="121" t="e" vm="1">
        <v>#VALUE!</v>
      </c>
      <c r="K133" s="121" t="e" vm="1">
        <v>#VALUE!</v>
      </c>
      <c r="L133" s="121" t="e" vm="1">
        <v>#VALUE!</v>
      </c>
      <c r="M133" s="121" t="e" vm="1">
        <v>#VALUE!</v>
      </c>
      <c r="P133" s="48" t="e" vm="2">
        <f>SUM(I123:I132)-I133</f>
        <v>#VALUE!</v>
      </c>
      <c r="Q133" s="48" t="e" vm="2">
        <f t="shared" ref="Q133:S133" si="19">SUM(J123:J132)-J133</f>
        <v>#VALUE!</v>
      </c>
      <c r="R133" s="48" t="e" vm="2">
        <f t="shared" si="19"/>
        <v>#VALUE!</v>
      </c>
      <c r="S133" s="48" t="e" vm="2">
        <f t="shared" si="19"/>
        <v>#VALUE!</v>
      </c>
      <c r="T133" s="48" t="e" vm="2">
        <f>SUM(M123:M132)-M133</f>
        <v>#VALUE!</v>
      </c>
    </row>
    <row r="134" spans="2:20" ht="13.9" customHeight="1" thickBot="1" x14ac:dyDescent="0.3">
      <c r="B134" s="12" t="s">
        <v>378</v>
      </c>
      <c r="C134" s="12" t="s">
        <v>379</v>
      </c>
      <c r="D134" s="11" t="s">
        <v>245</v>
      </c>
      <c r="E134" s="11" t="s">
        <v>246</v>
      </c>
      <c r="G134" s="108" t="s">
        <v>124</v>
      </c>
      <c r="H134" s="122" t="e" vm="1">
        <v>#VALUE!</v>
      </c>
      <c r="I134" s="122" t="e" vm="1">
        <v>#VALUE!</v>
      </c>
      <c r="J134" s="122" t="e" vm="1">
        <v>#VALUE!</v>
      </c>
      <c r="K134" s="122" t="e" vm="1">
        <v>#VALUE!</v>
      </c>
      <c r="L134" s="122" t="e" vm="1">
        <v>#VALUE!</v>
      </c>
      <c r="M134" s="122" t="e" vm="1">
        <v>#VALUE!</v>
      </c>
      <c r="P134" s="48" t="e" vm="2">
        <f>+I121-I133-I134</f>
        <v>#VALUE!</v>
      </c>
      <c r="Q134" s="48" t="e" vm="2">
        <f t="shared" ref="Q134:S134" si="20">+J121-J133-J134</f>
        <v>#VALUE!</v>
      </c>
      <c r="R134" s="48" t="e" vm="2">
        <f t="shared" si="20"/>
        <v>#VALUE!</v>
      </c>
      <c r="S134" s="48" t="e" vm="2">
        <f t="shared" si="20"/>
        <v>#VALUE!</v>
      </c>
      <c r="T134" s="48" t="e" vm="2">
        <f>+M121-M133-M134</f>
        <v>#VALUE!</v>
      </c>
    </row>
    <row r="135" spans="2:20" ht="12" customHeight="1" x14ac:dyDescent="0.25">
      <c r="B135" s="12" t="s">
        <v>268</v>
      </c>
      <c r="C135" s="12"/>
      <c r="D135" s="11"/>
      <c r="E135" s="11"/>
      <c r="G135" s="117" t="s">
        <v>125</v>
      </c>
      <c r="H135" s="119"/>
      <c r="I135" s="119"/>
      <c r="J135" s="119"/>
      <c r="K135" s="119"/>
      <c r="L135" s="119"/>
      <c r="M135" s="119"/>
    </row>
    <row r="136" spans="2:20" ht="10.9" customHeight="1" x14ac:dyDescent="0.25">
      <c r="B136" s="12" t="s">
        <v>380</v>
      </c>
      <c r="C136" s="12" t="s">
        <v>126</v>
      </c>
      <c r="D136" s="11" t="s">
        <v>245</v>
      </c>
      <c r="E136" s="11" t="s">
        <v>246</v>
      </c>
      <c r="G136" s="114" t="s">
        <v>126</v>
      </c>
      <c r="H136" s="116" t="e" vm="1">
        <v>#VALUE!</v>
      </c>
      <c r="I136" s="116" t="e" vm="1">
        <v>#VALUE!</v>
      </c>
      <c r="J136" s="116" t="e" vm="1">
        <v>#VALUE!</v>
      </c>
      <c r="K136" s="116" t="e" vm="1">
        <v>#VALUE!</v>
      </c>
      <c r="L136" s="116" t="e" vm="1">
        <v>#VALUE!</v>
      </c>
      <c r="M136" s="116" t="e" vm="1">
        <v>#VALUE!</v>
      </c>
    </row>
    <row r="137" spans="2:20" ht="12" customHeight="1" thickBot="1" x14ac:dyDescent="0.3">
      <c r="B137" s="12" t="s">
        <v>381</v>
      </c>
      <c r="C137" s="12" t="s">
        <v>382</v>
      </c>
      <c r="D137" s="11" t="s">
        <v>245</v>
      </c>
      <c r="E137" s="11" t="s">
        <v>246</v>
      </c>
      <c r="G137" s="114" t="s">
        <v>127</v>
      </c>
      <c r="H137" s="116" t="e" vm="1">
        <v>#VALUE!</v>
      </c>
      <c r="I137" s="116" t="e" vm="1">
        <v>#VALUE!</v>
      </c>
      <c r="J137" s="116" t="e" vm="1">
        <v>#VALUE!</v>
      </c>
      <c r="K137" s="116" t="e" vm="1">
        <v>#VALUE!</v>
      </c>
      <c r="L137" s="116" t="e" vm="1">
        <v>#VALUE!</v>
      </c>
      <c r="M137" s="116" t="e" vm="1">
        <v>#VALUE!</v>
      </c>
    </row>
    <row r="138" spans="2:20" ht="14.25" hidden="1" customHeight="1" outlineLevel="1" x14ac:dyDescent="0.25">
      <c r="B138" s="12" t="s">
        <v>383</v>
      </c>
      <c r="C138" s="12" t="s">
        <v>384</v>
      </c>
      <c r="D138" s="11" t="s">
        <v>245</v>
      </c>
      <c r="E138" s="11" t="s">
        <v>246</v>
      </c>
      <c r="G138" s="114"/>
      <c r="H138" s="116" t="e" vm="1">
        <v>#VALUE!</v>
      </c>
      <c r="I138" s="116" t="e" vm="1">
        <v>#VALUE!</v>
      </c>
      <c r="J138" s="116" t="e" vm="1">
        <v>#VALUE!</v>
      </c>
      <c r="K138" s="116" t="e" vm="1">
        <v>#VALUE!</v>
      </c>
      <c r="L138" s="116" t="e" vm="1">
        <v>#VALUE!</v>
      </c>
      <c r="M138" s="116" t="e" vm="1">
        <v>#VALUE!</v>
      </c>
    </row>
    <row r="139" spans="2:20" ht="13.15" customHeight="1" collapsed="1" thickBot="1" x14ac:dyDescent="0.3">
      <c r="B139" s="12" t="s">
        <v>385</v>
      </c>
      <c r="C139" s="12" t="s">
        <v>93</v>
      </c>
      <c r="D139" s="11" t="s">
        <v>245</v>
      </c>
      <c r="E139" s="11" t="s">
        <v>246</v>
      </c>
      <c r="G139" s="108" t="s">
        <v>128</v>
      </c>
      <c r="H139" s="122" t="e" vm="1">
        <v>#VALUE!</v>
      </c>
      <c r="I139" s="122" t="e" vm="1">
        <v>#VALUE!</v>
      </c>
      <c r="J139" s="122" t="e" vm="1">
        <v>#VALUE!</v>
      </c>
      <c r="K139" s="122" t="e" vm="1">
        <v>#VALUE!</v>
      </c>
      <c r="L139" s="122" t="e" vm="1">
        <v>#VALUE!</v>
      </c>
      <c r="M139" s="122" t="e" vm="1">
        <v>#VALUE!</v>
      </c>
      <c r="P139" s="48" t="e" vm="2">
        <f>SUM(I136:I137)-I139</f>
        <v>#VALUE!</v>
      </c>
      <c r="Q139" s="48" t="e" vm="2">
        <f t="shared" ref="Q139:S139" si="21">SUM(J136:J137)-J139</f>
        <v>#VALUE!</v>
      </c>
      <c r="R139" s="48" t="e" vm="2">
        <f t="shared" si="21"/>
        <v>#VALUE!</v>
      </c>
      <c r="S139" s="48" t="e" vm="2">
        <f t="shared" si="21"/>
        <v>#VALUE!</v>
      </c>
      <c r="T139" s="48" t="e" vm="2">
        <f>SUM(M136:M137)-M139</f>
        <v>#VALUE!</v>
      </c>
    </row>
    <row r="140" spans="2:20" ht="12" customHeight="1" x14ac:dyDescent="0.25">
      <c r="B140" s="12" t="s">
        <v>268</v>
      </c>
      <c r="C140" s="12"/>
      <c r="D140" s="11"/>
      <c r="E140" s="11"/>
      <c r="G140" s="117" t="s">
        <v>78</v>
      </c>
      <c r="H140" s="119"/>
      <c r="I140" s="119"/>
      <c r="J140" s="119"/>
      <c r="K140" s="119"/>
      <c r="L140" s="119"/>
      <c r="M140" s="119"/>
      <c r="P140" s="48" t="e" vm="2">
        <f>I134-I139</f>
        <v>#VALUE!</v>
      </c>
      <c r="Q140" s="48" t="e" vm="2">
        <f>J134-J139</f>
        <v>#VALUE!</v>
      </c>
      <c r="R140" s="48" t="e" vm="2">
        <f t="shared" ref="R140:S140" si="22">K134-K139</f>
        <v>#VALUE!</v>
      </c>
      <c r="S140" s="48" t="e" vm="2">
        <f t="shared" si="22"/>
        <v>#VALUE!</v>
      </c>
      <c r="T140" s="48" t="e" vm="2">
        <f>M134-M139</f>
        <v>#VALUE!</v>
      </c>
    </row>
    <row r="141" spans="2:20" ht="12" customHeight="1" x14ac:dyDescent="0.25">
      <c r="B141" s="12" t="s">
        <v>386</v>
      </c>
      <c r="C141" s="12" t="s">
        <v>387</v>
      </c>
      <c r="D141" s="11" t="s">
        <v>245</v>
      </c>
      <c r="E141" s="11" t="s">
        <v>246</v>
      </c>
      <c r="G141" s="33" t="s">
        <v>388</v>
      </c>
      <c r="H141" s="118" t="e" vm="1">
        <v>#VALUE!</v>
      </c>
      <c r="I141" s="118" t="e" vm="1">
        <v>#VALUE!</v>
      </c>
      <c r="J141" s="118" t="e" vm="1">
        <v>#VALUE!</v>
      </c>
      <c r="K141" s="118" t="e" vm="1">
        <v>#VALUE!</v>
      </c>
      <c r="L141" s="118" t="e" vm="1">
        <v>#VALUE!</v>
      </c>
      <c r="M141" s="118" t="e" vm="1">
        <v>#VALUE!</v>
      </c>
      <c r="P141" s="48" t="e" vm="2">
        <f>+I123+I125+I126+I127-I96-I100-I101-I102-I141</f>
        <v>#VALUE!</v>
      </c>
      <c r="Q141" s="48" t="e" vm="2">
        <f t="shared" ref="Q141:T141" si="23">+J123+J125+J126+J127-J96-J100-J101-J102-J141</f>
        <v>#VALUE!</v>
      </c>
      <c r="R141" s="48" t="e" vm="2">
        <f t="shared" si="23"/>
        <v>#VALUE!</v>
      </c>
      <c r="S141" s="48" t="e" vm="2">
        <f t="shared" si="23"/>
        <v>#VALUE!</v>
      </c>
      <c r="T141" s="48" t="e" vm="2">
        <f t="shared" si="23"/>
        <v>#VALUE!</v>
      </c>
    </row>
    <row r="142" spans="2:20" ht="12" customHeight="1" x14ac:dyDescent="0.25">
      <c r="B142" s="12" t="s">
        <v>389</v>
      </c>
      <c r="C142" s="12" t="s">
        <v>390</v>
      </c>
      <c r="D142" s="11" t="s">
        <v>245</v>
      </c>
      <c r="E142" s="11" t="s">
        <v>246</v>
      </c>
      <c r="G142" s="33" t="s">
        <v>391</v>
      </c>
      <c r="H142" s="118" t="e" vm="1">
        <v>#VALUE!</v>
      </c>
      <c r="I142" s="118" t="e" vm="1">
        <v>#VALUE!</v>
      </c>
      <c r="J142" s="118" t="e" vm="1">
        <v>#VALUE!</v>
      </c>
      <c r="K142" s="118" t="e" vm="1">
        <v>#VALUE!</v>
      </c>
      <c r="L142" s="118" t="e" vm="1">
        <v>#VALUE!</v>
      </c>
      <c r="M142" s="118" t="e" vm="1">
        <v>#VALUE!</v>
      </c>
      <c r="P142" s="48" t="e" vm="2">
        <f>I133-I108+I105-I142</f>
        <v>#VALUE!</v>
      </c>
      <c r="Q142" s="48" t="e" vm="2">
        <f t="shared" ref="Q142:T142" si="24">J133-J108+J105-J142</f>
        <v>#VALUE!</v>
      </c>
      <c r="R142" s="48" t="e" vm="2">
        <f t="shared" si="24"/>
        <v>#VALUE!</v>
      </c>
      <c r="S142" s="48" t="e" vm="2">
        <f t="shared" si="24"/>
        <v>#VALUE!</v>
      </c>
      <c r="T142" s="48" t="e" vm="2">
        <f t="shared" si="24"/>
        <v>#VALUE!</v>
      </c>
    </row>
    <row r="143" spans="2:20" ht="12.75" customHeight="1" thickBot="1" x14ac:dyDescent="0.3">
      <c r="B143" s="12" t="s">
        <v>392</v>
      </c>
      <c r="C143" s="12" t="s">
        <v>393</v>
      </c>
      <c r="D143" s="11" t="s">
        <v>245</v>
      </c>
      <c r="E143" s="12" t="s">
        <v>246</v>
      </c>
      <c r="G143" s="112" t="s">
        <v>394</v>
      </c>
      <c r="H143" s="123" t="e" vm="1">
        <v>#VALUE!</v>
      </c>
      <c r="I143" s="123" t="e" vm="1">
        <v>#VALUE!</v>
      </c>
      <c r="J143" s="123" t="e" vm="1">
        <v>#VALUE!</v>
      </c>
      <c r="K143" s="123" t="e" vm="1">
        <v>#VALUE!</v>
      </c>
      <c r="L143" s="123" t="e" vm="1">
        <v>#VALUE!</v>
      </c>
      <c r="M143" s="123" t="e" vm="1">
        <v>#VALUE!</v>
      </c>
      <c r="P143" s="48" t="e" vm="2">
        <f>I108-I133-I143</f>
        <v>#VALUE!</v>
      </c>
      <c r="Q143" s="48" t="e" vm="2">
        <f t="shared" ref="Q143:T143" si="25">J108-J133-J143</f>
        <v>#VALUE!</v>
      </c>
      <c r="R143" s="48" t="e" vm="2">
        <f t="shared" si="25"/>
        <v>#VALUE!</v>
      </c>
      <c r="S143" s="48" t="e" vm="2">
        <f t="shared" si="25"/>
        <v>#VALUE!</v>
      </c>
      <c r="T143" s="48" t="e" vm="2">
        <f t="shared" si="25"/>
        <v>#VALUE!</v>
      </c>
    </row>
    <row r="144" spans="2:20" x14ac:dyDescent="0.25">
      <c r="B144" t="s">
        <v>268</v>
      </c>
    </row>
    <row r="145" spans="2:20" x14ac:dyDescent="0.25">
      <c r="B145" t="s">
        <v>268</v>
      </c>
      <c r="G145" s="20" t="s">
        <v>207</v>
      </c>
      <c r="H145" s="5"/>
      <c r="I145" s="5"/>
      <c r="J145" s="5"/>
      <c r="K145" s="5"/>
    </row>
    <row r="146" spans="2:20" x14ac:dyDescent="0.25">
      <c r="B146" t="s">
        <v>268</v>
      </c>
      <c r="G146" s="14"/>
      <c r="H146" s="14"/>
      <c r="I146" s="14"/>
      <c r="J146" s="14"/>
      <c r="K146" s="14"/>
      <c r="L146" s="14"/>
      <c r="M146" s="14"/>
    </row>
    <row r="147" spans="2:20" ht="12.75" customHeight="1" x14ac:dyDescent="0.25">
      <c r="B147" t="s">
        <v>268</v>
      </c>
      <c r="G147" s="7"/>
      <c r="H147" s="124" t="s">
        <v>237</v>
      </c>
      <c r="I147" s="124" t="s">
        <v>238</v>
      </c>
      <c r="J147" s="124" t="s">
        <v>5</v>
      </c>
      <c r="K147" s="124" t="s">
        <v>5</v>
      </c>
      <c r="L147" s="124" t="s">
        <v>7</v>
      </c>
      <c r="M147" s="124" t="s">
        <v>8</v>
      </c>
    </row>
    <row r="148" spans="2:20" ht="12" customHeight="1" x14ac:dyDescent="0.25">
      <c r="B148" t="s">
        <v>268</v>
      </c>
      <c r="G148" s="7"/>
      <c r="H148" s="124" t="s">
        <v>12</v>
      </c>
      <c r="I148" s="124" t="s">
        <v>239</v>
      </c>
      <c r="J148" s="124" t="s">
        <v>13</v>
      </c>
      <c r="K148" s="341" t="s">
        <v>14</v>
      </c>
      <c r="L148" s="341"/>
      <c r="M148" s="341"/>
    </row>
    <row r="149" spans="2:20" ht="12.75" customHeight="1" x14ac:dyDescent="0.25">
      <c r="B149" s="8" t="s">
        <v>240</v>
      </c>
      <c r="C149" s="8" t="s">
        <v>241</v>
      </c>
      <c r="D149" s="8" t="s">
        <v>242</v>
      </c>
      <c r="E149" s="8" t="s">
        <v>243</v>
      </c>
      <c r="G149" s="9"/>
      <c r="H149" s="125" t="s">
        <v>15</v>
      </c>
      <c r="I149" s="125" t="s">
        <v>15</v>
      </c>
      <c r="J149" s="125" t="s">
        <v>15</v>
      </c>
      <c r="K149" s="125" t="s">
        <v>15</v>
      </c>
      <c r="L149" s="125" t="s">
        <v>15</v>
      </c>
      <c r="M149" s="125" t="s">
        <v>15</v>
      </c>
    </row>
    <row r="150" spans="2:20" ht="15" customHeight="1" x14ac:dyDescent="0.25">
      <c r="B150" s="10" t="s">
        <v>268</v>
      </c>
      <c r="C150" s="10"/>
      <c r="D150" s="11"/>
      <c r="E150" s="11"/>
      <c r="G150" s="130" t="s">
        <v>137</v>
      </c>
      <c r="H150" s="21"/>
      <c r="I150" s="21"/>
      <c r="J150" s="21"/>
      <c r="K150" s="21"/>
      <c r="L150" s="21"/>
      <c r="M150" s="21"/>
    </row>
    <row r="151" spans="2:20" ht="12" customHeight="1" x14ac:dyDescent="0.25">
      <c r="B151" s="12" t="s">
        <v>395</v>
      </c>
      <c r="C151" s="12" t="s">
        <v>396</v>
      </c>
      <c r="D151" s="11" t="s">
        <v>245</v>
      </c>
      <c r="E151" s="11" t="s">
        <v>397</v>
      </c>
      <c r="G151" s="21" t="s">
        <v>396</v>
      </c>
      <c r="H151" s="19" t="e" vm="1">
        <v>#VALUE!</v>
      </c>
      <c r="I151" s="19" t="e" vm="1">
        <v>#VALUE!</v>
      </c>
      <c r="J151" s="19" t="e" vm="1">
        <v>#VALUE!</v>
      </c>
      <c r="K151" s="19" t="e" vm="1">
        <v>#VALUE!</v>
      </c>
      <c r="L151" s="19" t="e" vm="1">
        <v>#VALUE!</v>
      </c>
      <c r="M151" s="19" t="e" vm="1">
        <v>#VALUE!</v>
      </c>
    </row>
    <row r="152" spans="2:20" ht="12" customHeight="1" x14ac:dyDescent="0.25">
      <c r="B152" s="12" t="s">
        <v>398</v>
      </c>
      <c r="C152" s="12" t="s">
        <v>399</v>
      </c>
      <c r="D152" s="11" t="s">
        <v>245</v>
      </c>
      <c r="E152" s="11" t="s">
        <v>397</v>
      </c>
      <c r="G152" s="21" t="s">
        <v>399</v>
      </c>
      <c r="H152" s="19" t="e" vm="1">
        <v>#VALUE!</v>
      </c>
      <c r="I152" s="19" t="e" vm="1">
        <v>#VALUE!</v>
      </c>
      <c r="J152" s="19" t="e" vm="1">
        <v>#VALUE!</v>
      </c>
      <c r="K152" s="19" t="e" vm="1">
        <v>#VALUE!</v>
      </c>
      <c r="L152" s="19" t="e" vm="1">
        <v>#VALUE!</v>
      </c>
      <c r="M152" s="19" t="e" vm="1">
        <v>#VALUE!</v>
      </c>
    </row>
    <row r="153" spans="2:20" ht="12" customHeight="1" x14ac:dyDescent="0.25">
      <c r="B153" s="12" t="s">
        <v>400</v>
      </c>
      <c r="C153" s="12" t="s">
        <v>139</v>
      </c>
      <c r="D153" s="11" t="s">
        <v>245</v>
      </c>
      <c r="E153" s="11" t="s">
        <v>397</v>
      </c>
      <c r="G153" s="21" t="s">
        <v>139</v>
      </c>
      <c r="H153" s="19" t="e" vm="1">
        <v>#VALUE!</v>
      </c>
      <c r="I153" s="19" t="e" vm="1">
        <v>#VALUE!</v>
      </c>
      <c r="J153" s="19" t="e" vm="1">
        <v>#VALUE!</v>
      </c>
      <c r="K153" s="19" t="e" vm="1">
        <v>#VALUE!</v>
      </c>
      <c r="L153" s="19" t="e" vm="1">
        <v>#VALUE!</v>
      </c>
      <c r="M153" s="19" t="e" vm="1">
        <v>#VALUE!</v>
      </c>
    </row>
    <row r="154" spans="2:20" ht="12" customHeight="1" x14ac:dyDescent="0.25">
      <c r="B154" s="12" t="s">
        <v>401</v>
      </c>
      <c r="C154" s="12" t="s">
        <v>402</v>
      </c>
      <c r="D154" s="11" t="s">
        <v>245</v>
      </c>
      <c r="E154" s="11" t="s">
        <v>397</v>
      </c>
      <c r="G154" s="21" t="s">
        <v>402</v>
      </c>
      <c r="H154" s="19" t="e" vm="1">
        <v>#VALUE!</v>
      </c>
      <c r="I154" s="19" t="e" vm="1">
        <v>#VALUE!</v>
      </c>
      <c r="J154" s="19" t="e" vm="1">
        <v>#VALUE!</v>
      </c>
      <c r="K154" s="19" t="e" vm="1">
        <v>#VALUE!</v>
      </c>
      <c r="L154" s="19" t="e" vm="1">
        <v>#VALUE!</v>
      </c>
      <c r="M154" s="19" t="e" vm="1">
        <v>#VALUE!</v>
      </c>
    </row>
    <row r="155" spans="2:20" ht="12" customHeight="1" x14ac:dyDescent="0.25">
      <c r="B155" s="12" t="s">
        <v>403</v>
      </c>
      <c r="C155" s="12" t="s">
        <v>209</v>
      </c>
      <c r="D155" s="11" t="s">
        <v>245</v>
      </c>
      <c r="E155" s="11" t="s">
        <v>397</v>
      </c>
      <c r="G155" s="21" t="s">
        <v>209</v>
      </c>
      <c r="H155" s="19" t="e" vm="1">
        <v>#VALUE!</v>
      </c>
      <c r="I155" s="19" t="e" vm="1">
        <v>#VALUE!</v>
      </c>
      <c r="J155" s="19" t="e" vm="1">
        <v>#VALUE!</v>
      </c>
      <c r="K155" s="19" t="e" vm="1">
        <v>#VALUE!</v>
      </c>
      <c r="L155" s="19" t="e" vm="1">
        <v>#VALUE!</v>
      </c>
      <c r="M155" s="19" t="e" vm="1">
        <v>#VALUE!</v>
      </c>
    </row>
    <row r="156" spans="2:20" ht="12" customHeight="1" x14ac:dyDescent="0.25">
      <c r="B156" s="12" t="s">
        <v>404</v>
      </c>
      <c r="C156" s="12" t="s">
        <v>405</v>
      </c>
      <c r="D156" s="11" t="s">
        <v>245</v>
      </c>
      <c r="E156" s="11" t="s">
        <v>397</v>
      </c>
      <c r="G156" s="21" t="s">
        <v>406</v>
      </c>
      <c r="H156" s="19" t="e" vm="1">
        <v>#VALUE!</v>
      </c>
      <c r="I156" s="19" t="e" vm="1">
        <v>#VALUE!</v>
      </c>
      <c r="J156" s="19" t="e" vm="1">
        <v>#VALUE!</v>
      </c>
      <c r="K156" s="19" t="e" vm="1">
        <v>#VALUE!</v>
      </c>
      <c r="L156" s="19" t="e" vm="1">
        <v>#VALUE!</v>
      </c>
      <c r="M156" s="19" t="e" vm="1">
        <v>#VALUE!</v>
      </c>
    </row>
    <row r="157" spans="2:20" ht="15" customHeight="1" x14ac:dyDescent="0.25">
      <c r="B157" s="12" t="s">
        <v>407</v>
      </c>
      <c r="C157" s="12" t="s">
        <v>408</v>
      </c>
      <c r="D157" s="11" t="s">
        <v>245</v>
      </c>
      <c r="E157" s="11" t="s">
        <v>397</v>
      </c>
      <c r="G157" s="32" t="s">
        <v>142</v>
      </c>
      <c r="H157" s="22" t="e" vm="1">
        <v>#VALUE!</v>
      </c>
      <c r="I157" s="22" t="e" vm="1">
        <v>#VALUE!</v>
      </c>
      <c r="J157" s="22" t="e" vm="1">
        <v>#VALUE!</v>
      </c>
      <c r="K157" s="22" t="e" vm="1">
        <v>#VALUE!</v>
      </c>
      <c r="L157" s="22" t="e" vm="1">
        <v>#VALUE!</v>
      </c>
      <c r="M157" s="22" t="e" vm="1">
        <v>#VALUE!</v>
      </c>
      <c r="P157" s="48" t="e" vm="2">
        <f>SUM(I151:I156)-I157</f>
        <v>#VALUE!</v>
      </c>
      <c r="Q157" s="48" t="e" vm="2">
        <f>SUM(J151:J156)-J157</f>
        <v>#VALUE!</v>
      </c>
      <c r="R157" s="48" t="e" vm="2">
        <f>SUM(K151:K156)-K157</f>
        <v>#VALUE!</v>
      </c>
      <c r="S157" s="48" t="e" vm="2">
        <f>SUM(L151:L156)-L157</f>
        <v>#VALUE!</v>
      </c>
      <c r="T157" s="48" t="e" vm="2">
        <f>SUM(M151:M156)-M157</f>
        <v>#VALUE!</v>
      </c>
    </row>
    <row r="158" spans="2:20" ht="9" customHeight="1" x14ac:dyDescent="0.25">
      <c r="B158" s="12" t="s">
        <v>268</v>
      </c>
      <c r="C158" s="12"/>
      <c r="D158" s="11"/>
      <c r="E158" s="11"/>
      <c r="G158" s="21"/>
      <c r="H158" s="25"/>
      <c r="I158" s="25"/>
      <c r="J158" s="25"/>
      <c r="K158" s="25"/>
      <c r="L158" s="25"/>
      <c r="M158" s="25"/>
    </row>
    <row r="159" spans="2:20" ht="15" customHeight="1" x14ac:dyDescent="0.25">
      <c r="B159" s="12" t="s">
        <v>268</v>
      </c>
      <c r="C159" s="12"/>
      <c r="D159" s="11"/>
      <c r="E159" s="11"/>
      <c r="G159" s="130" t="s">
        <v>143</v>
      </c>
      <c r="H159" s="25"/>
      <c r="I159" s="25"/>
      <c r="J159" s="25"/>
      <c r="K159" s="25"/>
      <c r="L159" s="25"/>
      <c r="M159" s="25"/>
    </row>
    <row r="160" spans="2:20" ht="12" customHeight="1" x14ac:dyDescent="0.25">
      <c r="B160" s="12" t="s">
        <v>409</v>
      </c>
      <c r="C160" s="12" t="s">
        <v>410</v>
      </c>
      <c r="D160" s="11" t="s">
        <v>245</v>
      </c>
      <c r="E160" s="11" t="s">
        <v>397</v>
      </c>
      <c r="G160" s="21" t="s">
        <v>410</v>
      </c>
      <c r="H160" s="19" t="e" vm="1">
        <v>#VALUE!</v>
      </c>
      <c r="I160" s="19" t="e" vm="1">
        <v>#VALUE!</v>
      </c>
      <c r="J160" s="19" t="e" vm="1">
        <v>#VALUE!</v>
      </c>
      <c r="K160" s="19" t="e" vm="1">
        <v>#VALUE!</v>
      </c>
      <c r="L160" s="19" t="e" vm="1">
        <v>#VALUE!</v>
      </c>
      <c r="M160" s="19" t="e" vm="1">
        <v>#VALUE!</v>
      </c>
    </row>
    <row r="161" spans="2:24" ht="12" customHeight="1" x14ac:dyDescent="0.25">
      <c r="B161" s="12" t="s">
        <v>411</v>
      </c>
      <c r="C161" s="12" t="s">
        <v>412</v>
      </c>
      <c r="D161" s="11" t="s">
        <v>245</v>
      </c>
      <c r="E161" s="11" t="s">
        <v>397</v>
      </c>
      <c r="G161" s="21" t="s">
        <v>412</v>
      </c>
      <c r="H161" s="19" t="e" vm="1">
        <v>#VALUE!</v>
      </c>
      <c r="I161" s="19" t="e" vm="1">
        <v>#VALUE!</v>
      </c>
      <c r="J161" s="19" t="e" vm="1">
        <v>#VALUE!</v>
      </c>
      <c r="K161" s="19" t="e" vm="1">
        <v>#VALUE!</v>
      </c>
      <c r="L161" s="19" t="e" vm="1">
        <v>#VALUE!</v>
      </c>
      <c r="M161" s="19" t="e" vm="1">
        <v>#VALUE!</v>
      </c>
    </row>
    <row r="162" spans="2:24" ht="12" customHeight="1" x14ac:dyDescent="0.25">
      <c r="B162" s="12" t="s">
        <v>413</v>
      </c>
      <c r="C162" s="12" t="s">
        <v>145</v>
      </c>
      <c r="D162" s="11" t="s">
        <v>245</v>
      </c>
      <c r="E162" s="11" t="s">
        <v>397</v>
      </c>
      <c r="G162" s="21" t="s">
        <v>145</v>
      </c>
      <c r="H162" s="19" t="e" vm="1">
        <v>#VALUE!</v>
      </c>
      <c r="I162" s="19" t="e" vm="1">
        <v>#VALUE!</v>
      </c>
      <c r="J162" s="19" t="e" vm="1">
        <v>#VALUE!</v>
      </c>
      <c r="K162" s="19" t="e" vm="1">
        <v>#VALUE!</v>
      </c>
      <c r="L162" s="19" t="e" vm="1">
        <v>#VALUE!</v>
      </c>
      <c r="M162" s="19" t="e" vm="1">
        <v>#VALUE!</v>
      </c>
    </row>
    <row r="163" spans="2:24" ht="12" customHeight="1" x14ac:dyDescent="0.25">
      <c r="B163" s="12" t="s">
        <v>414</v>
      </c>
      <c r="C163" s="12" t="s">
        <v>415</v>
      </c>
      <c r="D163" s="11" t="s">
        <v>245</v>
      </c>
      <c r="E163" s="11" t="s">
        <v>397</v>
      </c>
      <c r="G163" s="21" t="s">
        <v>415</v>
      </c>
      <c r="H163" s="19" t="e" vm="1">
        <v>#VALUE!</v>
      </c>
      <c r="I163" s="19" t="e" vm="1">
        <v>#VALUE!</v>
      </c>
      <c r="J163" s="19" t="e" vm="1">
        <v>#VALUE!</v>
      </c>
      <c r="K163" s="19" t="e" vm="1">
        <v>#VALUE!</v>
      </c>
      <c r="L163" s="19" t="e" vm="1">
        <v>#VALUE!</v>
      </c>
      <c r="M163" s="19" t="e" vm="1">
        <v>#VALUE!</v>
      </c>
    </row>
    <row r="164" spans="2:24" ht="12" customHeight="1" x14ac:dyDescent="0.25">
      <c r="B164" s="12" t="s">
        <v>416</v>
      </c>
      <c r="C164" s="12" t="s">
        <v>417</v>
      </c>
      <c r="D164" s="11" t="s">
        <v>245</v>
      </c>
      <c r="E164" s="11" t="s">
        <v>397</v>
      </c>
      <c r="G164" s="21" t="s">
        <v>417</v>
      </c>
      <c r="H164" s="19" t="e" vm="1">
        <v>#VALUE!</v>
      </c>
      <c r="I164" s="19" t="e" vm="1">
        <v>#VALUE!</v>
      </c>
      <c r="J164" s="19" t="e" vm="1">
        <v>#VALUE!</v>
      </c>
      <c r="K164" s="19" t="e" vm="1">
        <v>#VALUE!</v>
      </c>
      <c r="L164" s="19" t="e" vm="1">
        <v>#VALUE!</v>
      </c>
      <c r="M164" s="19" t="e" vm="1">
        <v>#VALUE!</v>
      </c>
    </row>
    <row r="165" spans="2:24" ht="12" customHeight="1" x14ac:dyDescent="0.25">
      <c r="B165" s="12" t="s">
        <v>418</v>
      </c>
      <c r="C165" s="12" t="s">
        <v>419</v>
      </c>
      <c r="D165" s="11" t="s">
        <v>245</v>
      </c>
      <c r="E165" s="11" t="s">
        <v>397</v>
      </c>
      <c r="G165" s="21" t="s">
        <v>420</v>
      </c>
      <c r="H165" s="19" t="e" vm="1">
        <v>#VALUE!</v>
      </c>
      <c r="I165" s="19" t="e" vm="1">
        <v>#VALUE!</v>
      </c>
      <c r="J165" s="19" t="e" vm="1">
        <v>#VALUE!</v>
      </c>
      <c r="K165" s="19" t="e" vm="1">
        <v>#VALUE!</v>
      </c>
      <c r="L165" s="19" t="e" vm="1">
        <v>#VALUE!</v>
      </c>
      <c r="M165" s="19" t="e" vm="1">
        <v>#VALUE!</v>
      </c>
    </row>
    <row r="166" spans="2:24" ht="15" customHeight="1" thickBot="1" x14ac:dyDescent="0.3">
      <c r="B166" s="12" t="s">
        <v>421</v>
      </c>
      <c r="C166" s="12" t="s">
        <v>422</v>
      </c>
      <c r="D166" s="11" t="s">
        <v>245</v>
      </c>
      <c r="E166" s="11" t="s">
        <v>397</v>
      </c>
      <c r="G166" s="32" t="s">
        <v>147</v>
      </c>
      <c r="H166" s="30" t="e" vm="1">
        <v>#VALUE!</v>
      </c>
      <c r="I166" s="30" t="e" vm="1">
        <v>#VALUE!</v>
      </c>
      <c r="J166" s="30" t="e" vm="1">
        <v>#VALUE!</v>
      </c>
      <c r="K166" s="30" t="e" vm="1">
        <v>#VALUE!</v>
      </c>
      <c r="L166" s="30" t="e" vm="1">
        <v>#VALUE!</v>
      </c>
      <c r="M166" s="30" t="e" vm="1">
        <v>#VALUE!</v>
      </c>
      <c r="P166" s="48" t="e" vm="2">
        <f>SUM(I160:I165)-I166</f>
        <v>#VALUE!</v>
      </c>
      <c r="Q166" s="48" t="e" vm="2">
        <f t="shared" ref="Q166:S166" si="26">SUM(J160:J165)-J166</f>
        <v>#VALUE!</v>
      </c>
      <c r="R166" s="48" t="e" vm="2">
        <f t="shared" si="26"/>
        <v>#VALUE!</v>
      </c>
      <c r="S166" s="48" t="e" vm="2">
        <f t="shared" si="26"/>
        <v>#VALUE!</v>
      </c>
      <c r="T166" s="48" t="e" vm="2">
        <f>SUM(M160:M165)-M166</f>
        <v>#VALUE!</v>
      </c>
    </row>
    <row r="167" spans="2:24" ht="15" customHeight="1" x14ac:dyDescent="0.25">
      <c r="B167" s="12" t="s">
        <v>423</v>
      </c>
      <c r="C167" s="12" t="s">
        <v>171</v>
      </c>
      <c r="D167" s="11" t="s">
        <v>245</v>
      </c>
      <c r="E167" s="11" t="s">
        <v>397</v>
      </c>
      <c r="G167" s="32" t="s">
        <v>193</v>
      </c>
      <c r="H167" s="107" t="e" vm="1">
        <v>#VALUE!</v>
      </c>
      <c r="I167" s="107" t="e" vm="1">
        <v>#VALUE!</v>
      </c>
      <c r="J167" s="107" t="e" vm="1">
        <v>#VALUE!</v>
      </c>
      <c r="K167" s="107" t="e" vm="1">
        <v>#VALUE!</v>
      </c>
      <c r="L167" s="107" t="e" vm="1">
        <v>#VALUE!</v>
      </c>
      <c r="M167" s="107" t="e" vm="1">
        <v>#VALUE!</v>
      </c>
      <c r="P167" s="48" t="e" vm="2">
        <f>I157+I166-I167</f>
        <v>#VALUE!</v>
      </c>
      <c r="Q167" s="48" t="e" vm="2">
        <f t="shared" ref="Q167:S167" si="27">J157+J166-J167</f>
        <v>#VALUE!</v>
      </c>
      <c r="R167" s="48" t="e" vm="2">
        <f t="shared" si="27"/>
        <v>#VALUE!</v>
      </c>
      <c r="S167" s="48" t="e" vm="2">
        <f t="shared" si="27"/>
        <v>#VALUE!</v>
      </c>
      <c r="T167" s="48" t="e" vm="2">
        <f>M157+M166-M167</f>
        <v>#VALUE!</v>
      </c>
    </row>
    <row r="168" spans="2:24" ht="9" customHeight="1" x14ac:dyDescent="0.25">
      <c r="B168" s="12" t="s">
        <v>268</v>
      </c>
      <c r="C168" s="12"/>
      <c r="D168" s="11"/>
      <c r="E168" s="11"/>
      <c r="G168" s="21"/>
      <c r="H168" s="25"/>
      <c r="I168" s="25"/>
      <c r="J168" s="25"/>
      <c r="K168" s="25"/>
      <c r="L168" s="25"/>
      <c r="M168" s="25"/>
    </row>
    <row r="169" spans="2:24" ht="23.25" customHeight="1" x14ac:dyDescent="0.25">
      <c r="B169" s="12" t="s">
        <v>268</v>
      </c>
      <c r="C169" s="12"/>
      <c r="D169" s="11"/>
      <c r="E169" s="11"/>
      <c r="G169" s="130" t="s">
        <v>152</v>
      </c>
      <c r="H169" s="25"/>
      <c r="I169" s="25"/>
      <c r="J169" s="25"/>
      <c r="K169" s="25"/>
      <c r="L169" s="25"/>
      <c r="M169" s="25"/>
    </row>
    <row r="170" spans="2:24" ht="12" customHeight="1" x14ac:dyDescent="0.25">
      <c r="B170" s="12" t="s">
        <v>424</v>
      </c>
      <c r="C170" s="12" t="s">
        <v>425</v>
      </c>
      <c r="D170" s="11" t="s">
        <v>245</v>
      </c>
      <c r="E170" s="11" t="s">
        <v>397</v>
      </c>
      <c r="G170" s="21" t="s">
        <v>66</v>
      </c>
      <c r="H170" s="19" t="e" vm="1">
        <v>#VALUE!</v>
      </c>
      <c r="I170" s="19" t="e" vm="1">
        <v>#VALUE!</v>
      </c>
      <c r="J170" s="19" t="e" vm="1">
        <v>#VALUE!</v>
      </c>
      <c r="K170" s="19" t="e" vm="1">
        <v>#VALUE!</v>
      </c>
      <c r="L170" s="19" t="e" vm="1">
        <v>#VALUE!</v>
      </c>
      <c r="M170" s="19" t="e" vm="1">
        <v>#VALUE!</v>
      </c>
    </row>
    <row r="171" spans="2:24" ht="13.9" customHeight="1" thickBot="1" x14ac:dyDescent="0.3">
      <c r="B171" s="12" t="s">
        <v>426</v>
      </c>
      <c r="C171" s="12" t="s">
        <v>151</v>
      </c>
      <c r="D171" s="11" t="s">
        <v>245</v>
      </c>
      <c r="E171" s="11" t="s">
        <v>397</v>
      </c>
      <c r="G171" s="21" t="s">
        <v>151</v>
      </c>
      <c r="H171" s="19" t="e" vm="1">
        <v>#VALUE!</v>
      </c>
      <c r="I171" s="19" t="e" vm="1">
        <v>#VALUE!</v>
      </c>
      <c r="J171" s="19" t="e" vm="1">
        <v>#VALUE!</v>
      </c>
      <c r="K171" s="19" t="e" vm="1">
        <v>#VALUE!</v>
      </c>
      <c r="L171" s="19" t="e" vm="1">
        <v>#VALUE!</v>
      </c>
      <c r="M171" s="19" t="e" vm="1">
        <v>#VALUE!</v>
      </c>
    </row>
    <row r="172" spans="2:24" ht="15" customHeight="1" x14ac:dyDescent="0.25">
      <c r="B172" s="12" t="s">
        <v>427</v>
      </c>
      <c r="C172" s="12" t="s">
        <v>152</v>
      </c>
      <c r="D172" s="11" t="s">
        <v>245</v>
      </c>
      <c r="E172" s="11" t="s">
        <v>397</v>
      </c>
      <c r="G172" s="32" t="s">
        <v>152</v>
      </c>
      <c r="H172" s="107" t="e" vm="1">
        <v>#VALUE!</v>
      </c>
      <c r="I172" s="107" t="e" vm="1">
        <v>#VALUE!</v>
      </c>
      <c r="J172" s="107" t="e" vm="1">
        <v>#VALUE!</v>
      </c>
      <c r="K172" s="107" t="e" vm="1">
        <v>#VALUE!</v>
      </c>
      <c r="L172" s="107" t="e" vm="1">
        <v>#VALUE!</v>
      </c>
      <c r="M172" s="107" t="e" vm="1">
        <v>#VALUE!</v>
      </c>
      <c r="P172" s="48" t="e" vm="2">
        <f>SUM(I170:I171)-I172</f>
        <v>#VALUE!</v>
      </c>
      <c r="Q172" s="48" t="e" vm="2">
        <f t="shared" ref="Q172:S172" si="28">SUM(J170:J171)-J172</f>
        <v>#VALUE!</v>
      </c>
      <c r="R172" s="48" t="e" vm="2">
        <f t="shared" si="28"/>
        <v>#VALUE!</v>
      </c>
      <c r="S172" s="48" t="e" vm="2">
        <f t="shared" si="28"/>
        <v>#VALUE!</v>
      </c>
      <c r="T172" s="48" t="e" vm="2">
        <f>SUM(M170:M171)-M172</f>
        <v>#VALUE!</v>
      </c>
    </row>
    <row r="173" spans="2:24" ht="9.75" customHeight="1" x14ac:dyDescent="0.25">
      <c r="B173" s="12" t="s">
        <v>268</v>
      </c>
      <c r="C173" s="12"/>
      <c r="D173" s="11"/>
      <c r="E173" s="11"/>
      <c r="G173" s="21"/>
      <c r="H173" s="25"/>
      <c r="I173" s="25"/>
      <c r="J173" s="25"/>
      <c r="K173" s="25"/>
      <c r="L173" s="25"/>
      <c r="M173" s="25"/>
    </row>
    <row r="174" spans="2:24" ht="23.25" customHeight="1" x14ac:dyDescent="0.25">
      <c r="B174" s="12" t="s">
        <v>268</v>
      </c>
      <c r="C174" s="12"/>
      <c r="D174" s="11"/>
      <c r="E174" s="11"/>
      <c r="G174" s="130" t="s">
        <v>153</v>
      </c>
      <c r="H174" s="130"/>
      <c r="I174" s="130"/>
      <c r="J174" s="25"/>
      <c r="K174" s="25"/>
      <c r="L174" s="25"/>
      <c r="M174" s="15"/>
    </row>
    <row r="175" spans="2:24" ht="12" customHeight="1" x14ac:dyDescent="0.25">
      <c r="B175" s="12" t="s">
        <v>428</v>
      </c>
      <c r="C175" s="12" t="s">
        <v>429</v>
      </c>
      <c r="D175" s="11" t="s">
        <v>245</v>
      </c>
      <c r="E175" s="11" t="s">
        <v>397</v>
      </c>
      <c r="G175" s="21" t="s">
        <v>210</v>
      </c>
      <c r="H175" s="19" t="e" vm="1">
        <v>#VALUE!</v>
      </c>
      <c r="I175" s="19" t="e" vm="1">
        <v>#VALUE!</v>
      </c>
      <c r="J175" s="19" t="e" vm="1">
        <v>#VALUE!</v>
      </c>
      <c r="K175" s="19" t="e" vm="1">
        <v>#VALUE!</v>
      </c>
      <c r="L175" s="19" t="e" vm="1">
        <v>#VALUE!</v>
      </c>
      <c r="M175" s="15" t="e" vm="1">
        <v>#VALUE!</v>
      </c>
      <c r="Q175" s="129"/>
      <c r="R175" s="129"/>
      <c r="S175" s="129"/>
      <c r="T175" s="129"/>
      <c r="U175" s="129"/>
      <c r="V175" s="129"/>
      <c r="X175" s="47" t="e" vm="2">
        <f>J175-I175</f>
        <v>#VALUE!</v>
      </c>
    </row>
    <row r="176" spans="2:24" ht="12" customHeight="1" thickBot="1" x14ac:dyDescent="0.3">
      <c r="B176" s="12" t="s">
        <v>430</v>
      </c>
      <c r="C176" s="12" t="s">
        <v>431</v>
      </c>
      <c r="D176" s="11" t="s">
        <v>245</v>
      </c>
      <c r="E176" s="11" t="s">
        <v>397</v>
      </c>
      <c r="G176" s="21" t="s">
        <v>155</v>
      </c>
      <c r="H176" s="19" t="e" vm="1">
        <v>#VALUE!</v>
      </c>
      <c r="I176" s="19" t="e" vm="1">
        <v>#VALUE!</v>
      </c>
      <c r="J176" s="19" t="e" vm="1">
        <v>#VALUE!</v>
      </c>
      <c r="K176" s="19" t="e" vm="1">
        <v>#VALUE!</v>
      </c>
      <c r="L176" s="19" t="e" vm="1">
        <v>#VALUE!</v>
      </c>
      <c r="M176" s="19" t="e" vm="1">
        <v>#VALUE!</v>
      </c>
      <c r="Q176" s="129"/>
      <c r="R176" s="129"/>
      <c r="S176" s="129"/>
      <c r="T176" s="129"/>
      <c r="U176" s="129"/>
      <c r="V176" s="129"/>
      <c r="X176" s="47" t="e" vm="2">
        <f t="shared" ref="X176:X177" si="29">J176-I176</f>
        <v>#VALUE!</v>
      </c>
    </row>
    <row r="177" spans="2:24" ht="24.75" customHeight="1" x14ac:dyDescent="0.25">
      <c r="B177" s="12" t="s">
        <v>432</v>
      </c>
      <c r="C177" s="12" t="s">
        <v>433</v>
      </c>
      <c r="D177" s="11" t="s">
        <v>245</v>
      </c>
      <c r="E177" s="11" t="s">
        <v>397</v>
      </c>
      <c r="G177" s="32" t="s">
        <v>156</v>
      </c>
      <c r="H177" s="107" t="e" vm="1">
        <v>#VALUE!</v>
      </c>
      <c r="I177" s="107" t="e" vm="1">
        <v>#VALUE!</v>
      </c>
      <c r="J177" s="107" t="e" vm="1">
        <v>#VALUE!</v>
      </c>
      <c r="K177" s="107" t="e" vm="1">
        <v>#VALUE!</v>
      </c>
      <c r="L177" s="107" t="e" vm="1">
        <v>#VALUE!</v>
      </c>
      <c r="M177" s="107" t="e" vm="1">
        <v>#VALUE!</v>
      </c>
      <c r="P177" s="48" t="e" vm="2">
        <f>SUM(I175:I176)-I177</f>
        <v>#VALUE!</v>
      </c>
      <c r="Q177" s="48" t="e" vm="2">
        <f t="shared" ref="Q177:S177" si="30">SUM(J175:J176)-J177</f>
        <v>#VALUE!</v>
      </c>
      <c r="R177" s="48" t="e" vm="2">
        <f t="shared" si="30"/>
        <v>#VALUE!</v>
      </c>
      <c r="S177" s="48" t="e" vm="2">
        <f t="shared" si="30"/>
        <v>#VALUE!</v>
      </c>
      <c r="T177" s="48" t="e" vm="2">
        <f>SUM(M175:M176)-M177</f>
        <v>#VALUE!</v>
      </c>
      <c r="X177" s="47" t="e" vm="2">
        <f t="shared" si="29"/>
        <v>#VALUE!</v>
      </c>
    </row>
    <row r="178" spans="2:24" ht="8.25" customHeight="1" x14ac:dyDescent="0.25">
      <c r="B178" s="12" t="s">
        <v>268</v>
      </c>
      <c r="C178" s="12"/>
      <c r="D178" s="11"/>
      <c r="E178" s="11"/>
      <c r="G178" s="21"/>
      <c r="H178" s="25"/>
      <c r="I178" s="25"/>
      <c r="J178" s="25"/>
      <c r="K178" s="25"/>
      <c r="L178" s="25"/>
      <c r="M178" s="25"/>
    </row>
    <row r="179" spans="2:24" ht="23.25" customHeight="1" x14ac:dyDescent="0.25">
      <c r="B179" s="12" t="s">
        <v>268</v>
      </c>
      <c r="C179" s="12"/>
      <c r="D179" s="11"/>
      <c r="E179" s="11"/>
      <c r="G179" s="130" t="s">
        <v>160</v>
      </c>
      <c r="H179" s="130"/>
      <c r="I179" s="130"/>
      <c r="J179" s="130"/>
      <c r="K179" s="25"/>
      <c r="L179" s="25"/>
      <c r="M179" s="25"/>
    </row>
    <row r="180" spans="2:24" ht="12" customHeight="1" x14ac:dyDescent="0.25">
      <c r="B180" s="12" t="s">
        <v>434</v>
      </c>
      <c r="C180" s="12" t="s">
        <v>435</v>
      </c>
      <c r="D180" s="11" t="s">
        <v>245</v>
      </c>
      <c r="E180" s="11" t="s">
        <v>397</v>
      </c>
      <c r="G180" s="21" t="s">
        <v>436</v>
      </c>
      <c r="H180" s="19" t="e" vm="1">
        <v>#VALUE!</v>
      </c>
      <c r="I180" s="19" t="e" vm="1">
        <v>#VALUE!</v>
      </c>
      <c r="J180" s="19" t="e" vm="1">
        <v>#VALUE!</v>
      </c>
      <c r="K180" s="19" t="e" vm="1">
        <v>#VALUE!</v>
      </c>
      <c r="L180" s="19" t="e" vm="1">
        <v>#VALUE!</v>
      </c>
      <c r="M180" s="19" t="e" vm="1">
        <v>#VALUE!</v>
      </c>
    </row>
    <row r="181" spans="2:24" ht="13.15" customHeight="1" thickBot="1" x14ac:dyDescent="0.3">
      <c r="B181" s="12" t="s">
        <v>437</v>
      </c>
      <c r="C181" s="12" t="s">
        <v>438</v>
      </c>
      <c r="D181" s="11" t="s">
        <v>245</v>
      </c>
      <c r="E181" s="11" t="s">
        <v>397</v>
      </c>
      <c r="G181" s="21" t="s">
        <v>439</v>
      </c>
      <c r="H181" s="29" t="e" vm="1">
        <v>#VALUE!</v>
      </c>
      <c r="I181" s="29" t="e" vm="1">
        <v>#VALUE!</v>
      </c>
      <c r="J181" s="29" t="e" vm="1">
        <v>#VALUE!</v>
      </c>
      <c r="K181" s="29" t="e" vm="1">
        <v>#VALUE!</v>
      </c>
      <c r="L181" s="29" t="e" vm="1">
        <v>#VALUE!</v>
      </c>
      <c r="M181" s="29" t="e" vm="1">
        <v>#VALUE!</v>
      </c>
    </row>
    <row r="182" spans="2:24" ht="27" customHeight="1" x14ac:dyDescent="0.25">
      <c r="B182" s="12" t="s">
        <v>440</v>
      </c>
      <c r="C182" s="12" t="s">
        <v>441</v>
      </c>
      <c r="D182" s="11" t="s">
        <v>245</v>
      </c>
      <c r="E182" s="11" t="s">
        <v>397</v>
      </c>
      <c r="G182" s="32" t="s">
        <v>160</v>
      </c>
      <c r="H182" s="107" t="e" vm="1">
        <v>#VALUE!</v>
      </c>
      <c r="I182" s="107" t="e" vm="1">
        <v>#VALUE!</v>
      </c>
      <c r="J182" s="107" t="e" vm="1">
        <v>#VALUE!</v>
      </c>
      <c r="K182" s="107" t="e" vm="1">
        <v>#VALUE!</v>
      </c>
      <c r="L182" s="107" t="e" vm="1">
        <v>#VALUE!</v>
      </c>
      <c r="M182" s="107" t="e" vm="1">
        <v>#VALUE!</v>
      </c>
      <c r="P182" s="48" t="e" vm="2">
        <f>SUM(I180:I181)-I182</f>
        <v>#VALUE!</v>
      </c>
      <c r="Q182" s="48" t="e" vm="2">
        <f t="shared" ref="Q182:S182" si="31">SUM(J180:J181)-J182</f>
        <v>#VALUE!</v>
      </c>
      <c r="R182" s="48" t="e" vm="2">
        <f t="shared" si="31"/>
        <v>#VALUE!</v>
      </c>
      <c r="S182" s="48" t="e" vm="2">
        <f t="shared" si="31"/>
        <v>#VALUE!</v>
      </c>
      <c r="T182" s="48" t="e" vm="2">
        <f>SUM(M180:M181)-M182</f>
        <v>#VALUE!</v>
      </c>
    </row>
    <row r="183" spans="2:24" ht="15" customHeight="1" x14ac:dyDescent="0.25">
      <c r="B183" s="12" t="s">
        <v>442</v>
      </c>
      <c r="C183" s="12" t="s">
        <v>443</v>
      </c>
      <c r="D183" s="11" t="s">
        <v>245</v>
      </c>
      <c r="E183" s="11" t="s">
        <v>397</v>
      </c>
      <c r="G183" s="32" t="s">
        <v>161</v>
      </c>
      <c r="H183" s="22" t="e" vm="1">
        <v>#VALUE!</v>
      </c>
      <c r="I183" s="22" t="e" vm="1">
        <v>#VALUE!</v>
      </c>
      <c r="J183" s="22" t="e" vm="1">
        <v>#VALUE!</v>
      </c>
      <c r="K183" s="22" t="e" vm="1">
        <v>#VALUE!</v>
      </c>
      <c r="L183" s="22" t="e" vm="1">
        <v>#VALUE!</v>
      </c>
      <c r="M183" s="22" t="e" vm="1">
        <v>#VALUE!</v>
      </c>
      <c r="P183" s="48" t="e" vm="2">
        <f>I172+I177+I182-I183</f>
        <v>#VALUE!</v>
      </c>
      <c r="Q183" s="48" t="e" vm="2">
        <f t="shared" ref="Q183:S183" si="32">J172+J177+J182-J183</f>
        <v>#VALUE!</v>
      </c>
      <c r="R183" s="48" t="e" vm="2">
        <f t="shared" si="32"/>
        <v>#VALUE!</v>
      </c>
      <c r="S183" s="48" t="e" vm="2">
        <f t="shared" si="32"/>
        <v>#VALUE!</v>
      </c>
      <c r="T183" s="48" t="e" vm="2">
        <f>M172+M177+M182-M183</f>
        <v>#VALUE!</v>
      </c>
    </row>
    <row r="184" spans="2:24" ht="6" customHeight="1" x14ac:dyDescent="0.25">
      <c r="B184" s="12" t="s">
        <v>268</v>
      </c>
      <c r="C184" s="12"/>
      <c r="D184" s="11"/>
      <c r="E184" s="11"/>
      <c r="G184" s="21"/>
      <c r="H184" s="25"/>
      <c r="I184" s="25"/>
      <c r="J184" s="25"/>
      <c r="K184" s="25"/>
      <c r="L184" s="25"/>
      <c r="M184" s="25"/>
    </row>
    <row r="185" spans="2:24" ht="15" customHeight="1" x14ac:dyDescent="0.25">
      <c r="B185" s="12" t="s">
        <v>268</v>
      </c>
      <c r="C185" s="12"/>
      <c r="D185" s="11"/>
      <c r="E185" s="11"/>
      <c r="G185" s="130" t="s">
        <v>162</v>
      </c>
      <c r="H185" s="25"/>
      <c r="I185" s="25"/>
      <c r="J185" s="25"/>
      <c r="K185" s="25"/>
      <c r="L185" s="25"/>
      <c r="M185" s="25"/>
    </row>
    <row r="186" spans="2:24" ht="12" customHeight="1" x14ac:dyDescent="0.25">
      <c r="B186" s="12" t="s">
        <v>444</v>
      </c>
      <c r="C186" s="12" t="s">
        <v>117</v>
      </c>
      <c r="D186" s="11" t="s">
        <v>245</v>
      </c>
      <c r="E186" s="11" t="s">
        <v>397</v>
      </c>
      <c r="G186" s="21" t="s">
        <v>117</v>
      </c>
      <c r="H186" s="19" t="e" vm="1">
        <v>#VALUE!</v>
      </c>
      <c r="I186" s="19" t="e" vm="1">
        <v>#VALUE!</v>
      </c>
      <c r="J186" s="19" t="e" vm="1">
        <v>#VALUE!</v>
      </c>
      <c r="K186" s="19" t="e" vm="1">
        <v>#VALUE!</v>
      </c>
      <c r="L186" s="19" t="e" vm="1">
        <v>#VALUE!</v>
      </c>
      <c r="M186" s="19" t="e" vm="1">
        <v>#VALUE!</v>
      </c>
    </row>
    <row r="187" spans="2:24" ht="12" customHeight="1" x14ac:dyDescent="0.25">
      <c r="B187" s="12" t="s">
        <v>445</v>
      </c>
      <c r="C187" s="12" t="s">
        <v>446</v>
      </c>
      <c r="D187" s="11" t="s">
        <v>245</v>
      </c>
      <c r="E187" s="11" t="s">
        <v>397</v>
      </c>
      <c r="G187" s="21" t="s">
        <v>446</v>
      </c>
      <c r="H187" s="19" t="e" vm="1">
        <v>#VALUE!</v>
      </c>
      <c r="I187" s="19" t="e" vm="1">
        <v>#VALUE!</v>
      </c>
      <c r="J187" s="19" t="e" vm="1">
        <v>#VALUE!</v>
      </c>
      <c r="K187" s="19" t="e" vm="1">
        <v>#VALUE!</v>
      </c>
      <c r="L187" s="19" t="e" vm="1">
        <v>#VALUE!</v>
      </c>
      <c r="M187" s="19" t="e" vm="1">
        <v>#VALUE!</v>
      </c>
    </row>
    <row r="188" spans="2:24" ht="12" customHeight="1" x14ac:dyDescent="0.25">
      <c r="B188" s="12" t="s">
        <v>447</v>
      </c>
      <c r="C188" s="12" t="s">
        <v>164</v>
      </c>
      <c r="D188" s="11" t="s">
        <v>245</v>
      </c>
      <c r="E188" s="11" t="s">
        <v>397</v>
      </c>
      <c r="G188" s="21" t="s">
        <v>164</v>
      </c>
      <c r="H188" s="19" t="e" vm="1">
        <v>#VALUE!</v>
      </c>
      <c r="I188" s="19" t="e" vm="1">
        <v>#VALUE!</v>
      </c>
      <c r="J188" s="19" t="e" vm="1">
        <v>#VALUE!</v>
      </c>
      <c r="K188" s="19" t="e" vm="1">
        <v>#VALUE!</v>
      </c>
      <c r="L188" s="19" t="e" vm="1">
        <v>#VALUE!</v>
      </c>
      <c r="M188" s="19" t="e" vm="1">
        <v>#VALUE!</v>
      </c>
    </row>
    <row r="189" spans="2:24" ht="12" customHeight="1" x14ac:dyDescent="0.25">
      <c r="B189" s="12" t="s">
        <v>448</v>
      </c>
      <c r="C189" s="12" t="s">
        <v>165</v>
      </c>
      <c r="D189" s="11" t="s">
        <v>245</v>
      </c>
      <c r="E189" s="11" t="s">
        <v>397</v>
      </c>
      <c r="G189" s="21" t="s">
        <v>165</v>
      </c>
      <c r="H189" s="19" t="e" vm="1">
        <v>#VALUE!</v>
      </c>
      <c r="I189" s="19" t="e" vm="1">
        <v>#VALUE!</v>
      </c>
      <c r="J189" s="19" t="e" vm="1">
        <v>#VALUE!</v>
      </c>
      <c r="K189" s="19" t="e" vm="1">
        <v>#VALUE!</v>
      </c>
      <c r="L189" s="19" t="e" vm="1">
        <v>#VALUE!</v>
      </c>
      <c r="M189" s="19" t="e" vm="1">
        <v>#VALUE!</v>
      </c>
    </row>
    <row r="190" spans="2:24" ht="12" customHeight="1" x14ac:dyDescent="0.25">
      <c r="B190" s="12" t="s">
        <v>449</v>
      </c>
      <c r="C190" s="12" t="s">
        <v>194</v>
      </c>
      <c r="D190" s="11" t="s">
        <v>245</v>
      </c>
      <c r="E190" s="11" t="s">
        <v>397</v>
      </c>
      <c r="G190" s="21" t="s">
        <v>194</v>
      </c>
      <c r="H190" s="19" t="e" vm="1">
        <v>#VALUE!</v>
      </c>
      <c r="I190" s="19" t="e" vm="1">
        <v>#VALUE!</v>
      </c>
      <c r="J190" s="19" t="e" vm="1">
        <v>#VALUE!</v>
      </c>
      <c r="K190" s="19" t="e" vm="1">
        <v>#VALUE!</v>
      </c>
      <c r="L190" s="19" t="e" vm="1">
        <v>#VALUE!</v>
      </c>
      <c r="M190" s="19" t="e" vm="1">
        <v>#VALUE!</v>
      </c>
    </row>
    <row r="191" spans="2:24" ht="12" customHeight="1" x14ac:dyDescent="0.25">
      <c r="B191" s="12" t="s">
        <v>450</v>
      </c>
      <c r="C191" s="12" t="s">
        <v>451</v>
      </c>
      <c r="D191" s="11" t="s">
        <v>245</v>
      </c>
      <c r="E191" s="11" t="s">
        <v>397</v>
      </c>
      <c r="G191" s="21" t="s">
        <v>452</v>
      </c>
      <c r="H191" s="19" t="e" vm="1">
        <v>#VALUE!</v>
      </c>
      <c r="I191" s="19" t="e" vm="1">
        <v>#VALUE!</v>
      </c>
      <c r="J191" s="19" t="e" vm="1">
        <v>#VALUE!</v>
      </c>
      <c r="K191" s="19" t="e" vm="1">
        <v>#VALUE!</v>
      </c>
      <c r="L191" s="19" t="e" vm="1">
        <v>#VALUE!</v>
      </c>
      <c r="M191" s="19" t="e" vm="1">
        <v>#VALUE!</v>
      </c>
    </row>
    <row r="192" spans="2:24" ht="12" customHeight="1" x14ac:dyDescent="0.25">
      <c r="B192" s="12" t="s">
        <v>268</v>
      </c>
      <c r="C192" s="12" t="s">
        <v>453</v>
      </c>
      <c r="D192" s="11" t="s">
        <v>245</v>
      </c>
      <c r="E192" s="11" t="s">
        <v>397</v>
      </c>
      <c r="G192" s="21" t="s">
        <v>454</v>
      </c>
      <c r="H192" s="29" t="e" vm="2">
        <f t="shared" ref="H192:I192" si="33">H193+H194</f>
        <v>#VALUE!</v>
      </c>
      <c r="I192" s="29" t="e" vm="2">
        <f t="shared" si="33"/>
        <v>#VALUE!</v>
      </c>
      <c r="J192" s="29" t="e" vm="2">
        <f>J193+J194+298</f>
        <v>#VALUE!</v>
      </c>
      <c r="K192" s="29" t="e" vm="2">
        <f>K193+K194+93-100</f>
        <v>#VALUE!</v>
      </c>
      <c r="L192" s="29" t="e" vm="2">
        <f>L193+L194+44</f>
        <v>#VALUE!</v>
      </c>
      <c r="M192" s="29" t="e" vm="2">
        <f>M193+M194+1</f>
        <v>#VALUE!</v>
      </c>
    </row>
    <row r="193" spans="2:20" ht="15" hidden="1" customHeight="1" outlineLevel="1" x14ac:dyDescent="0.25">
      <c r="B193" s="12" t="s">
        <v>455</v>
      </c>
      <c r="C193" s="12" t="s">
        <v>456</v>
      </c>
      <c r="D193" s="11" t="s">
        <v>245</v>
      </c>
      <c r="E193" s="11" t="s">
        <v>397</v>
      </c>
      <c r="G193" s="21"/>
      <c r="H193" s="29" t="e" vm="1">
        <v>#VALUE!</v>
      </c>
      <c r="I193" s="29" t="e" vm="1">
        <v>#VALUE!</v>
      </c>
      <c r="J193" s="29" t="e" vm="1">
        <v>#VALUE!</v>
      </c>
      <c r="K193" s="29" t="e" vm="1">
        <v>#VALUE!</v>
      </c>
      <c r="L193" s="29" t="e" vm="1">
        <v>#VALUE!</v>
      </c>
      <c r="M193" s="29" t="e" vm="1">
        <v>#VALUE!</v>
      </c>
    </row>
    <row r="194" spans="2:20" ht="15" hidden="1" customHeight="1" outlineLevel="1" x14ac:dyDescent="0.25">
      <c r="B194" s="12" t="s">
        <v>457</v>
      </c>
      <c r="C194" s="12" t="s">
        <v>458</v>
      </c>
      <c r="D194" s="11" t="s">
        <v>245</v>
      </c>
      <c r="E194" s="11" t="s">
        <v>397</v>
      </c>
      <c r="G194" s="21"/>
      <c r="H194" s="29" t="e" vm="1">
        <v>#VALUE!</v>
      </c>
      <c r="I194" s="29" t="e" vm="1">
        <v>#VALUE!</v>
      </c>
      <c r="J194" s="29" t="e" vm="1">
        <v>#VALUE!</v>
      </c>
      <c r="K194" s="29" t="e" vm="1">
        <v>#VALUE!</v>
      </c>
      <c r="L194" s="29" t="e" vm="1">
        <v>#VALUE!</v>
      </c>
      <c r="M194" s="29" t="e" vm="1">
        <v>#VALUE!</v>
      </c>
    </row>
    <row r="195" spans="2:20" ht="15" customHeight="1" collapsed="1" thickBot="1" x14ac:dyDescent="0.3">
      <c r="B195" s="12" t="s">
        <v>459</v>
      </c>
      <c r="C195" s="12" t="s">
        <v>460</v>
      </c>
      <c r="D195" s="11" t="s">
        <v>245</v>
      </c>
      <c r="E195" s="11" t="s">
        <v>397</v>
      </c>
      <c r="G195" s="32" t="s">
        <v>168</v>
      </c>
      <c r="H195" s="30" t="e" vm="1">
        <v>#VALUE!</v>
      </c>
      <c r="I195" s="30" t="e" vm="1">
        <v>#VALUE!</v>
      </c>
      <c r="J195" s="30" t="e" vm="1">
        <v>#VALUE!</v>
      </c>
      <c r="K195" s="30" t="e" vm="1">
        <v>#VALUE!</v>
      </c>
      <c r="L195" s="30" t="e" vm="1">
        <v>#VALUE!</v>
      </c>
      <c r="M195" s="30" t="e" vm="1">
        <v>#VALUE!</v>
      </c>
      <c r="P195" s="48" t="e" vm="2">
        <f>SUM(I186:I192)-I195</f>
        <v>#VALUE!</v>
      </c>
      <c r="Q195" s="48" t="e" vm="2">
        <f t="shared" ref="Q195:S195" si="34">SUM(J186:J192)-J195</f>
        <v>#VALUE!</v>
      </c>
      <c r="R195" s="48" t="e" vm="2">
        <f t="shared" si="34"/>
        <v>#VALUE!</v>
      </c>
      <c r="S195" s="48" t="e" vm="2">
        <f t="shared" si="34"/>
        <v>#VALUE!</v>
      </c>
      <c r="T195" s="48" t="e" vm="2">
        <f>SUM(M186:M192)-M195</f>
        <v>#VALUE!</v>
      </c>
    </row>
    <row r="196" spans="2:20" ht="15" customHeight="1" thickBot="1" x14ac:dyDescent="0.3">
      <c r="B196" s="12" t="s">
        <v>461</v>
      </c>
      <c r="C196" s="12" t="s">
        <v>169</v>
      </c>
      <c r="D196" s="11" t="s">
        <v>245</v>
      </c>
      <c r="E196" s="11" t="s">
        <v>397</v>
      </c>
      <c r="G196" s="36" t="s">
        <v>169</v>
      </c>
      <c r="H196" s="106" t="e" vm="1">
        <v>#VALUE!</v>
      </c>
      <c r="I196" s="106" t="e" vm="1">
        <v>#VALUE!</v>
      </c>
      <c r="J196" s="106" t="e" vm="1">
        <v>#VALUE!</v>
      </c>
      <c r="K196" s="106" t="e" vm="1">
        <v>#VALUE!</v>
      </c>
      <c r="L196" s="106" t="e" vm="1">
        <v>#VALUE!</v>
      </c>
      <c r="M196" s="106" t="e" vm="1">
        <v>#VALUE!</v>
      </c>
      <c r="P196" s="48" t="e" vm="2">
        <f>+I167+I183+I195-I196</f>
        <v>#VALUE!</v>
      </c>
      <c r="Q196" s="48" t="e" vm="2">
        <f t="shared" ref="Q196:S196" si="35">+J167+J183+J195-J196</f>
        <v>#VALUE!</v>
      </c>
      <c r="R196" s="48" t="e" vm="2">
        <f t="shared" si="35"/>
        <v>#VALUE!</v>
      </c>
      <c r="S196" s="48" t="e" vm="2">
        <f t="shared" si="35"/>
        <v>#VALUE!</v>
      </c>
      <c r="T196" s="48" t="e" vm="2">
        <f>+M167+M183+M195-M196</f>
        <v>#VALUE!</v>
      </c>
    </row>
    <row r="197" spans="2:20" ht="8.25" customHeight="1" x14ac:dyDescent="0.25">
      <c r="B197" s="12"/>
      <c r="C197" s="12"/>
      <c r="D197" s="11"/>
      <c r="E197" s="11"/>
      <c r="G197" s="36"/>
      <c r="H197" s="30"/>
      <c r="I197" s="30"/>
      <c r="J197" s="30"/>
      <c r="K197" s="30"/>
      <c r="L197" s="30"/>
      <c r="M197" s="30"/>
    </row>
    <row r="198" spans="2:20" ht="15" customHeight="1" x14ac:dyDescent="0.25">
      <c r="B198" s="12" t="s">
        <v>268</v>
      </c>
      <c r="C198" s="12"/>
      <c r="D198" s="11"/>
      <c r="E198" s="11"/>
      <c r="G198" s="130" t="s">
        <v>170</v>
      </c>
      <c r="H198" s="25"/>
      <c r="I198" s="25"/>
      <c r="J198" s="25"/>
      <c r="K198" s="25"/>
      <c r="L198" s="25"/>
      <c r="M198" s="25"/>
    </row>
    <row r="199" spans="2:20" ht="12" customHeight="1" x14ac:dyDescent="0.25">
      <c r="B199" s="12" t="s">
        <v>423</v>
      </c>
      <c r="C199" s="12" t="s">
        <v>171</v>
      </c>
      <c r="D199" s="11" t="s">
        <v>245</v>
      </c>
      <c r="E199" s="11" t="s">
        <v>397</v>
      </c>
      <c r="G199" s="21" t="s">
        <v>193</v>
      </c>
      <c r="H199" s="19" t="e" vm="1">
        <v>#VALUE!</v>
      </c>
      <c r="I199" s="19" t="e" vm="1">
        <v>#VALUE!</v>
      </c>
      <c r="J199" s="19" t="e" vm="1">
        <v>#VALUE!</v>
      </c>
      <c r="K199" s="19" t="e" vm="1">
        <v>#VALUE!</v>
      </c>
      <c r="L199" s="19" t="e" vm="1">
        <v>#VALUE!</v>
      </c>
      <c r="M199" s="19" t="e" vm="1">
        <v>#VALUE!</v>
      </c>
      <c r="P199" s="48" t="e" vm="2">
        <f>+I167-I199</f>
        <v>#VALUE!</v>
      </c>
      <c r="Q199" s="48" t="e" vm="2">
        <f t="shared" ref="Q199:S199" si="36">+J167-J199</f>
        <v>#VALUE!</v>
      </c>
      <c r="R199" s="48" t="e" vm="2">
        <f t="shared" si="36"/>
        <v>#VALUE!</v>
      </c>
      <c r="S199" s="48" t="e" vm="2">
        <f t="shared" si="36"/>
        <v>#VALUE!</v>
      </c>
      <c r="T199" s="48" t="e" vm="2">
        <f>+M167-M199</f>
        <v>#VALUE!</v>
      </c>
    </row>
    <row r="200" spans="2:20" ht="12" customHeight="1" x14ac:dyDescent="0.25">
      <c r="B200" s="12" t="s">
        <v>427</v>
      </c>
      <c r="C200" s="12" t="s">
        <v>152</v>
      </c>
      <c r="D200" s="11" t="s">
        <v>245</v>
      </c>
      <c r="E200" s="11" t="s">
        <v>397</v>
      </c>
      <c r="G200" s="21" t="s">
        <v>152</v>
      </c>
      <c r="H200" s="19" t="e" vm="1">
        <v>#VALUE!</v>
      </c>
      <c r="I200" s="19" t="e" vm="1">
        <v>#VALUE!</v>
      </c>
      <c r="J200" s="19" t="e" vm="1">
        <v>#VALUE!</v>
      </c>
      <c r="K200" s="19" t="e" vm="1">
        <v>#VALUE!</v>
      </c>
      <c r="L200" s="19" t="e" vm="1">
        <v>#VALUE!</v>
      </c>
      <c r="M200" s="19" t="e" vm="1">
        <v>#VALUE!</v>
      </c>
      <c r="P200" s="48" t="e" vm="2">
        <f>+I172-I200</f>
        <v>#VALUE!</v>
      </c>
      <c r="Q200" s="48" t="e" vm="2">
        <f t="shared" ref="Q200:S200" si="37">+J172-J200</f>
        <v>#VALUE!</v>
      </c>
      <c r="R200" s="48" t="e" vm="2">
        <f t="shared" si="37"/>
        <v>#VALUE!</v>
      </c>
      <c r="S200" s="48" t="e" vm="2">
        <f t="shared" si="37"/>
        <v>#VALUE!</v>
      </c>
      <c r="T200" s="48" t="e" vm="2">
        <f>+M172-M200</f>
        <v>#VALUE!</v>
      </c>
    </row>
    <row r="201" spans="2:20" ht="12" customHeight="1" thickBot="1" x14ac:dyDescent="0.3">
      <c r="B201" s="12" t="s">
        <v>449</v>
      </c>
      <c r="C201" s="12" t="s">
        <v>194</v>
      </c>
      <c r="D201" s="11" t="s">
        <v>245</v>
      </c>
      <c r="E201" s="11" t="s">
        <v>397</v>
      </c>
      <c r="G201" s="21" t="s">
        <v>194</v>
      </c>
      <c r="H201" s="19" t="e" vm="1">
        <v>#VALUE!</v>
      </c>
      <c r="I201" s="19" t="e" vm="1">
        <v>#VALUE!</v>
      </c>
      <c r="J201" s="19" t="e" vm="1">
        <v>#VALUE!</v>
      </c>
      <c r="K201" s="19" t="e" vm="1">
        <v>#VALUE!</v>
      </c>
      <c r="L201" s="19" t="e" vm="1">
        <v>#VALUE!</v>
      </c>
      <c r="M201" s="19" t="e" vm="1">
        <v>#VALUE!</v>
      </c>
      <c r="P201" s="48" t="e" vm="2">
        <f>+I190-I201</f>
        <v>#VALUE!</v>
      </c>
      <c r="Q201" s="48" t="e" vm="2">
        <f t="shared" ref="Q201:S201" si="38">+J190-J201</f>
        <v>#VALUE!</v>
      </c>
      <c r="R201" s="48" t="e" vm="2">
        <f t="shared" si="38"/>
        <v>#VALUE!</v>
      </c>
      <c r="S201" s="48" t="e" vm="2">
        <f t="shared" si="38"/>
        <v>#VALUE!</v>
      </c>
      <c r="T201" s="48" t="e" vm="2">
        <f>+M190-M201</f>
        <v>#VALUE!</v>
      </c>
    </row>
    <row r="202" spans="2:20" ht="15" customHeight="1" thickBot="1" x14ac:dyDescent="0.3">
      <c r="B202" s="12" t="s">
        <v>462</v>
      </c>
      <c r="C202" s="12" t="s">
        <v>463</v>
      </c>
      <c r="D202" s="11" t="s">
        <v>245</v>
      </c>
      <c r="E202" s="11" t="s">
        <v>397</v>
      </c>
      <c r="G202" s="113" t="s">
        <v>172</v>
      </c>
      <c r="H202" s="106" t="e" vm="1">
        <v>#VALUE!</v>
      </c>
      <c r="I202" s="106" t="e" vm="1">
        <v>#VALUE!</v>
      </c>
      <c r="J202" s="106" t="e" vm="1">
        <v>#VALUE!</v>
      </c>
      <c r="K202" s="106" t="e" vm="1">
        <v>#VALUE!</v>
      </c>
      <c r="L202" s="106" t="e" vm="1">
        <v>#VALUE!</v>
      </c>
      <c r="M202" s="106" t="e" vm="1">
        <v>#VALUE!</v>
      </c>
      <c r="P202" s="48" t="e" vm="2">
        <f>SUM(I199:I201)-I202</f>
        <v>#VALUE!</v>
      </c>
      <c r="Q202" s="48" t="e" vm="2">
        <f t="shared" ref="Q202:S202" si="39">SUM(J199:J201)-J202</f>
        <v>#VALUE!</v>
      </c>
      <c r="R202" s="48" t="e" vm="2">
        <f t="shared" si="39"/>
        <v>#VALUE!</v>
      </c>
      <c r="S202" s="48" t="e" vm="2">
        <f t="shared" si="39"/>
        <v>#VALUE!</v>
      </c>
      <c r="T202" s="48" t="e" vm="2">
        <f>SUM(M199:M201)-M202</f>
        <v>#VALUE!</v>
      </c>
    </row>
  </sheetData>
  <mergeCells count="7">
    <mergeCell ref="K148:M148"/>
    <mergeCell ref="G14:K14"/>
    <mergeCell ref="L14:N14"/>
    <mergeCell ref="G15:M15"/>
    <mergeCell ref="K17:M17"/>
    <mergeCell ref="L89:M89"/>
    <mergeCell ref="K92:M9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145"/>
  <sheetViews>
    <sheetView topLeftCell="A106" workbookViewId="0">
      <selection activeCell="H140" sqref="H140"/>
    </sheetView>
  </sheetViews>
  <sheetFormatPr defaultRowHeight="15" x14ac:dyDescent="0.25"/>
  <cols>
    <col min="1" max="1" width="9.140625" style="81"/>
    <col min="2" max="2" width="39" customWidth="1"/>
    <col min="3" max="3" width="14.5703125" customWidth="1"/>
    <col min="4" max="4" width="14.42578125" customWidth="1"/>
    <col min="5" max="5" width="13.42578125" customWidth="1"/>
    <col min="6" max="6" width="10.5703125" bestFit="1" customWidth="1"/>
    <col min="7" max="7" width="9.28515625" bestFit="1" customWidth="1"/>
    <col min="21" max="61" width="9.140625" style="3"/>
  </cols>
  <sheetData>
    <row r="1" spans="1:6" customFormat="1" ht="18.75" x14ac:dyDescent="0.3">
      <c r="A1" s="81"/>
      <c r="B1" s="53" t="s">
        <v>464</v>
      </c>
      <c r="C1" s="51"/>
    </row>
    <row r="3" spans="1:6" customFormat="1" ht="21" x14ac:dyDescent="0.35">
      <c r="A3" s="81" t="s">
        <v>465</v>
      </c>
      <c r="B3" s="80" t="s">
        <v>466</v>
      </c>
      <c r="C3" s="80"/>
      <c r="D3" s="80"/>
    </row>
    <row r="5" spans="1:6" customFormat="1" x14ac:dyDescent="0.25">
      <c r="A5" s="81"/>
      <c r="B5" s="43" t="s">
        <v>467</v>
      </c>
    </row>
    <row r="6" spans="1:6" customFormat="1" ht="30" x14ac:dyDescent="0.25">
      <c r="A6" s="81"/>
      <c r="C6" s="46" t="s">
        <v>468</v>
      </c>
      <c r="D6" s="45"/>
      <c r="E6" s="45" t="s">
        <v>15</v>
      </c>
    </row>
    <row r="7" spans="1:6" customFormat="1" ht="30" x14ac:dyDescent="0.25">
      <c r="A7" s="81"/>
      <c r="C7" s="45" t="s">
        <v>469</v>
      </c>
      <c r="D7" s="45" t="s">
        <v>470</v>
      </c>
      <c r="E7" s="45" t="s">
        <v>471</v>
      </c>
    </row>
    <row r="8" spans="1:6" customFormat="1" x14ac:dyDescent="0.25">
      <c r="A8" s="81"/>
      <c r="B8" s="44" t="s">
        <v>472</v>
      </c>
    </row>
    <row r="9" spans="1:6" customFormat="1" x14ac:dyDescent="0.25">
      <c r="A9" s="81"/>
      <c r="B9" t="s">
        <v>473</v>
      </c>
      <c r="F9" s="3"/>
    </row>
    <row r="10" spans="1:6" customFormat="1" x14ac:dyDescent="0.25">
      <c r="A10" s="81">
        <v>1</v>
      </c>
      <c r="B10" t="s">
        <v>474</v>
      </c>
      <c r="C10" s="42">
        <v>-128</v>
      </c>
      <c r="D10" s="42">
        <v>-973</v>
      </c>
      <c r="E10" s="42">
        <f>C10-D10</f>
        <v>845</v>
      </c>
      <c r="F10" s="3"/>
    </row>
    <row r="11" spans="1:6" customFormat="1" x14ac:dyDescent="0.25">
      <c r="A11" s="81">
        <v>2</v>
      </c>
      <c r="B11" t="s">
        <v>194</v>
      </c>
      <c r="C11" s="42">
        <v>-1629</v>
      </c>
      <c r="D11" s="42">
        <v>-784</v>
      </c>
      <c r="E11" s="42">
        <f>C11-D11</f>
        <v>-845</v>
      </c>
      <c r="F11" s="3"/>
    </row>
    <row r="12" spans="1:6" customFormat="1" x14ac:dyDescent="0.25">
      <c r="A12" s="81"/>
      <c r="C12" s="42"/>
      <c r="D12" s="42"/>
      <c r="E12" s="42"/>
      <c r="F12" s="3"/>
    </row>
    <row r="13" spans="1:6" customFormat="1" x14ac:dyDescent="0.25">
      <c r="A13" s="81"/>
      <c r="B13" t="s">
        <v>475</v>
      </c>
      <c r="C13" s="42"/>
      <c r="D13" s="42"/>
      <c r="E13" s="42"/>
      <c r="F13" s="3"/>
    </row>
    <row r="14" spans="1:6" customFormat="1" x14ac:dyDescent="0.25">
      <c r="A14" s="81">
        <v>3</v>
      </c>
      <c r="B14" t="s">
        <v>476</v>
      </c>
      <c r="C14" s="42">
        <v>-1629</v>
      </c>
      <c r="D14" s="42">
        <v>-784</v>
      </c>
      <c r="E14" s="42">
        <f t="shared" ref="E14:E25" si="0">C14-D14</f>
        <v>-845</v>
      </c>
      <c r="F14" s="3"/>
    </row>
    <row r="15" spans="1:6" customFormat="1" x14ac:dyDescent="0.25">
      <c r="A15" s="81">
        <v>4</v>
      </c>
      <c r="B15" t="s">
        <v>463</v>
      </c>
      <c r="C15" s="42">
        <v>-6335</v>
      </c>
      <c r="D15" s="42">
        <v>-5490</v>
      </c>
      <c r="E15" s="42">
        <f t="shared" si="0"/>
        <v>-845</v>
      </c>
      <c r="F15" s="3"/>
    </row>
    <row r="16" spans="1:6" customFormat="1" x14ac:dyDescent="0.25">
      <c r="A16" s="81"/>
      <c r="C16" s="42"/>
      <c r="D16" s="42"/>
      <c r="E16" s="42"/>
      <c r="F16" s="3"/>
    </row>
    <row r="17" spans="1:20" customFormat="1" x14ac:dyDescent="0.25">
      <c r="A17" s="81"/>
      <c r="B17" s="43" t="s">
        <v>477</v>
      </c>
      <c r="C17" s="42"/>
      <c r="D17" s="42"/>
      <c r="E17" s="42"/>
      <c r="F17" s="3"/>
    </row>
    <row r="18" spans="1:20" customFormat="1" x14ac:dyDescent="0.25">
      <c r="A18" s="81"/>
      <c r="B18" t="s">
        <v>478</v>
      </c>
      <c r="C18" s="42"/>
      <c r="D18" s="42"/>
      <c r="E18" s="42"/>
      <c r="F18" s="3"/>
    </row>
    <row r="19" spans="1:20" customFormat="1" x14ac:dyDescent="0.25">
      <c r="A19" s="81">
        <v>5</v>
      </c>
      <c r="B19" t="s">
        <v>154</v>
      </c>
      <c r="C19" s="42">
        <v>39</v>
      </c>
      <c r="D19" s="42">
        <v>-94</v>
      </c>
      <c r="E19" s="42">
        <f t="shared" si="0"/>
        <v>133</v>
      </c>
      <c r="F19" s="3"/>
    </row>
    <row r="20" spans="1:20" customFormat="1" x14ac:dyDescent="0.25">
      <c r="A20" s="81">
        <v>6</v>
      </c>
      <c r="B20" t="s">
        <v>155</v>
      </c>
      <c r="C20" s="42">
        <v>-453</v>
      </c>
      <c r="D20" s="42">
        <v>-320</v>
      </c>
      <c r="E20" s="42">
        <f t="shared" si="0"/>
        <v>-133</v>
      </c>
      <c r="F20" s="3"/>
    </row>
    <row r="21" spans="1:20" customFormat="1" x14ac:dyDescent="0.25">
      <c r="A21" s="81"/>
      <c r="B21" t="s">
        <v>479</v>
      </c>
      <c r="C21" s="42"/>
      <c r="D21" s="42"/>
      <c r="E21" s="42"/>
      <c r="F21" s="3"/>
    </row>
    <row r="22" spans="1:20" customFormat="1" x14ac:dyDescent="0.25">
      <c r="A22" s="81"/>
      <c r="E22" s="42"/>
      <c r="F22" s="3"/>
    </row>
    <row r="23" spans="1:20" customFormat="1" x14ac:dyDescent="0.25">
      <c r="A23" s="81"/>
      <c r="B23" t="s">
        <v>480</v>
      </c>
      <c r="E23" s="42"/>
      <c r="F23" s="3"/>
    </row>
    <row r="24" spans="1:20" customFormat="1" x14ac:dyDescent="0.25">
      <c r="A24" s="81"/>
      <c r="E24" s="42"/>
      <c r="F24" s="3"/>
    </row>
    <row r="25" spans="1:20" customFormat="1" x14ac:dyDescent="0.25">
      <c r="A25" s="81">
        <v>7</v>
      </c>
      <c r="B25" t="s">
        <v>481</v>
      </c>
      <c r="C25">
        <v>6335</v>
      </c>
      <c r="D25">
        <v>5490</v>
      </c>
      <c r="E25" s="42">
        <f t="shared" si="0"/>
        <v>845</v>
      </c>
      <c r="F25" s="3"/>
    </row>
    <row r="26" spans="1:20" customFormat="1" x14ac:dyDescent="0.25">
      <c r="A26" s="81"/>
      <c r="E26" s="42"/>
      <c r="F26" s="3"/>
    </row>
    <row r="27" spans="1:20" customFormat="1" x14ac:dyDescent="0.25">
      <c r="A27" s="81"/>
      <c r="B27" s="55" t="s">
        <v>482</v>
      </c>
      <c r="C27" s="55"/>
      <c r="D27" s="55"/>
      <c r="E27" s="55"/>
      <c r="F27" s="55"/>
      <c r="G27" s="55"/>
      <c r="H27" s="55"/>
      <c r="I27" s="55"/>
      <c r="J27" s="55"/>
      <c r="K27" s="55"/>
      <c r="L27" s="55"/>
      <c r="M27" s="55"/>
      <c r="N27" s="55"/>
      <c r="O27" s="55"/>
      <c r="P27" s="55"/>
    </row>
    <row r="28" spans="1:20" customFormat="1" x14ac:dyDescent="0.25">
      <c r="A28" s="81"/>
      <c r="B28" s="55" t="s">
        <v>483</v>
      </c>
      <c r="C28" s="55"/>
      <c r="D28" s="55"/>
      <c r="E28" s="55"/>
      <c r="F28" s="55"/>
      <c r="G28" s="55"/>
      <c r="H28" s="55"/>
      <c r="I28" s="55"/>
      <c r="J28" s="55"/>
      <c r="K28" s="55"/>
      <c r="L28" s="55"/>
      <c r="M28" s="55"/>
      <c r="N28" s="55"/>
      <c r="O28" s="55"/>
      <c r="P28" s="55"/>
    </row>
    <row r="29" spans="1:20" s="3" customFormat="1" ht="14.25" customHeight="1" x14ac:dyDescent="0.25">
      <c r="A29" s="82"/>
      <c r="B29" s="70"/>
      <c r="C29" s="70"/>
      <c r="D29" s="70"/>
      <c r="E29" s="70"/>
      <c r="F29" s="70"/>
      <c r="G29" s="70"/>
      <c r="H29" s="70"/>
      <c r="I29" s="70"/>
      <c r="J29" s="70"/>
      <c r="K29" s="70"/>
      <c r="L29" s="70"/>
      <c r="M29" s="70"/>
      <c r="N29" s="70"/>
      <c r="O29" s="70"/>
      <c r="P29" s="70"/>
      <c r="Q29" s="70"/>
      <c r="R29" s="70"/>
      <c r="S29" s="70"/>
      <c r="T29" s="70"/>
    </row>
    <row r="30" spans="1:20" s="3" customFormat="1" x14ac:dyDescent="0.25">
      <c r="A30" s="83"/>
    </row>
    <row r="31" spans="1:20" customFormat="1" x14ac:dyDescent="0.25">
      <c r="A31" s="81"/>
      <c r="B31" s="43" t="s">
        <v>484</v>
      </c>
    </row>
    <row r="32" spans="1:20" customFormat="1" x14ac:dyDescent="0.25">
      <c r="A32" s="81">
        <v>8</v>
      </c>
      <c r="B32" t="s">
        <v>335</v>
      </c>
      <c r="C32">
        <v>0</v>
      </c>
      <c r="D32">
        <v>200</v>
      </c>
      <c r="E32">
        <v>200</v>
      </c>
      <c r="F32" s="55" t="s">
        <v>485</v>
      </c>
      <c r="G32" s="55"/>
      <c r="H32" s="55"/>
      <c r="I32" s="55"/>
      <c r="J32" s="55"/>
    </row>
    <row r="33" spans="1:61" x14ac:dyDescent="0.25">
      <c r="F33" s="55" t="s">
        <v>486</v>
      </c>
      <c r="G33" s="55"/>
      <c r="H33" s="55"/>
      <c r="I33" s="55"/>
      <c r="J33" s="55"/>
    </row>
    <row r="34" spans="1:61" x14ac:dyDescent="0.25">
      <c r="E34" s="55" t="s">
        <v>487</v>
      </c>
      <c r="F34" s="55" t="s">
        <v>488</v>
      </c>
      <c r="G34" s="55"/>
      <c r="H34" s="55"/>
      <c r="I34" s="55"/>
      <c r="J34" s="55"/>
      <c r="K34" s="55"/>
      <c r="L34" s="55"/>
      <c r="M34" s="55"/>
      <c r="N34" s="55"/>
      <c r="O34" s="55"/>
    </row>
    <row r="35" spans="1:61" s="3" customFormat="1" ht="14.25" customHeight="1" x14ac:dyDescent="0.25">
      <c r="A35" s="82"/>
      <c r="B35" s="70"/>
      <c r="C35" s="70"/>
      <c r="D35" s="70"/>
      <c r="E35" s="70"/>
      <c r="F35" s="70"/>
      <c r="G35" s="70"/>
      <c r="H35" s="70"/>
      <c r="I35" s="70"/>
      <c r="J35" s="70"/>
      <c r="K35" s="70"/>
      <c r="L35" s="70"/>
      <c r="M35" s="70"/>
      <c r="N35" s="70"/>
      <c r="O35" s="70"/>
      <c r="P35" s="70"/>
      <c r="Q35" s="70"/>
      <c r="R35" s="70"/>
      <c r="S35" s="70"/>
      <c r="T35" s="70"/>
    </row>
    <row r="37" spans="1:61" x14ac:dyDescent="0.25">
      <c r="A37" s="81">
        <v>9</v>
      </c>
      <c r="B37" s="43" t="s">
        <v>489</v>
      </c>
    </row>
    <row r="38" spans="1:61" x14ac:dyDescent="0.25">
      <c r="B38" t="s">
        <v>490</v>
      </c>
      <c r="I38" s="52" t="s">
        <v>491</v>
      </c>
    </row>
    <row r="39" spans="1:61" x14ac:dyDescent="0.25">
      <c r="B39" s="55" t="s">
        <v>492</v>
      </c>
      <c r="C39" s="55"/>
      <c r="D39" s="55"/>
      <c r="E39" s="55"/>
      <c r="I39" s="52"/>
    </row>
    <row r="40" spans="1:61" x14ac:dyDescent="0.25">
      <c r="I40" s="52"/>
    </row>
    <row r="41" spans="1:61" s="50" customFormat="1" x14ac:dyDescent="0.25">
      <c r="A41" s="84"/>
      <c r="B41" s="79"/>
      <c r="C41" s="79"/>
      <c r="D41" s="79"/>
      <c r="E41" s="79"/>
      <c r="F41" s="79"/>
      <c r="G41" s="79"/>
      <c r="H41" s="79"/>
      <c r="I41" s="79"/>
      <c r="J41" s="79"/>
      <c r="K41" s="79"/>
      <c r="L41" s="79"/>
      <c r="M41" s="79"/>
      <c r="N41" s="79"/>
      <c r="O41" s="79"/>
      <c r="P41" s="79"/>
      <c r="Q41" s="79"/>
      <c r="R41" s="79"/>
      <c r="S41" s="79"/>
      <c r="T41" s="79"/>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ht="21" x14ac:dyDescent="0.35">
      <c r="B42" s="80" t="s">
        <v>493</v>
      </c>
      <c r="I42" s="52"/>
    </row>
    <row r="43" spans="1:61" x14ac:dyDescent="0.25">
      <c r="A43" s="83">
        <v>1</v>
      </c>
      <c r="B43" s="91" t="s">
        <v>494</v>
      </c>
      <c r="I43" s="52"/>
    </row>
    <row r="44" spans="1:61" x14ac:dyDescent="0.25">
      <c r="B44" t="s">
        <v>495</v>
      </c>
    </row>
    <row r="45" spans="1:61" x14ac:dyDescent="0.25">
      <c r="B45" t="s">
        <v>496</v>
      </c>
    </row>
    <row r="46" spans="1:61" x14ac:dyDescent="0.25">
      <c r="B46" s="56" t="s">
        <v>497</v>
      </c>
      <c r="C46" s="55" t="s">
        <v>498</v>
      </c>
      <c r="D46" s="55"/>
      <c r="E46" s="55"/>
      <c r="F46" s="55"/>
      <c r="G46" s="55"/>
      <c r="H46" s="55"/>
      <c r="I46" s="55"/>
      <c r="J46" s="55"/>
      <c r="K46" s="55"/>
      <c r="L46" s="55"/>
      <c r="M46" s="55"/>
      <c r="N46" s="55"/>
      <c r="O46" s="55"/>
    </row>
    <row r="49" spans="1:20" customFormat="1" x14ac:dyDescent="0.25">
      <c r="A49" s="85">
        <v>2</v>
      </c>
      <c r="B49" s="50" t="s">
        <v>499</v>
      </c>
      <c r="C49" s="50" t="s">
        <v>477</v>
      </c>
      <c r="D49" s="50"/>
      <c r="F49" s="55" t="s">
        <v>500</v>
      </c>
      <c r="G49" s="55" t="s">
        <v>501</v>
      </c>
      <c r="H49" s="55"/>
      <c r="I49" s="55"/>
      <c r="J49" s="55"/>
      <c r="K49" s="55"/>
    </row>
    <row r="50" spans="1:20" customFormat="1" x14ac:dyDescent="0.25">
      <c r="A50" s="81"/>
      <c r="B50" t="s">
        <v>156</v>
      </c>
    </row>
    <row r="51" spans="1:20" customFormat="1" x14ac:dyDescent="0.25">
      <c r="A51" s="81"/>
      <c r="B51" t="s">
        <v>502</v>
      </c>
      <c r="J51" s="58" t="s">
        <v>503</v>
      </c>
      <c r="K51" s="59"/>
      <c r="L51" s="59"/>
      <c r="M51" s="59"/>
      <c r="N51" s="59"/>
      <c r="O51" s="59"/>
      <c r="P51" s="60"/>
    </row>
    <row r="52" spans="1:20" customFormat="1" x14ac:dyDescent="0.25">
      <c r="A52" s="81"/>
      <c r="B52" t="s">
        <v>504</v>
      </c>
      <c r="J52" s="61" t="s">
        <v>505</v>
      </c>
      <c r="K52" s="57"/>
      <c r="L52" s="57"/>
      <c r="M52" s="57"/>
      <c r="N52" s="57"/>
      <c r="O52" s="57"/>
      <c r="P52" s="62"/>
    </row>
    <row r="53" spans="1:20" customFormat="1" x14ac:dyDescent="0.25">
      <c r="A53" s="81"/>
      <c r="J53" s="63" t="s">
        <v>156</v>
      </c>
      <c r="K53" s="57"/>
      <c r="L53" s="57"/>
      <c r="M53" s="57"/>
      <c r="N53" s="57"/>
      <c r="O53" s="57"/>
      <c r="P53" s="62"/>
    </row>
    <row r="54" spans="1:20" customFormat="1" x14ac:dyDescent="0.25">
      <c r="A54" s="81"/>
      <c r="C54" s="325" t="s">
        <v>238</v>
      </c>
      <c r="D54" s="325" t="s">
        <v>238</v>
      </c>
      <c r="E54" s="325" t="s">
        <v>5</v>
      </c>
      <c r="F54" s="325" t="s">
        <v>6</v>
      </c>
      <c r="G54" s="325" t="s">
        <v>7</v>
      </c>
      <c r="J54" s="64"/>
      <c r="K54" s="57"/>
      <c r="L54" s="57"/>
      <c r="M54" s="57"/>
      <c r="N54" s="57"/>
      <c r="O54" s="57"/>
      <c r="P54" s="62"/>
    </row>
    <row r="55" spans="1:20" customFormat="1" x14ac:dyDescent="0.25">
      <c r="A55" s="81"/>
      <c r="C55" s="325" t="s">
        <v>13</v>
      </c>
      <c r="D55" s="325" t="s">
        <v>239</v>
      </c>
      <c r="E55" s="343" t="s">
        <v>14</v>
      </c>
      <c r="F55" s="343"/>
      <c r="G55" s="343"/>
      <c r="J55" s="63" t="s">
        <v>161</v>
      </c>
      <c r="K55" s="57"/>
      <c r="L55" s="57"/>
      <c r="M55" s="57"/>
      <c r="N55" s="57"/>
      <c r="O55" s="57"/>
      <c r="P55" s="62"/>
    </row>
    <row r="56" spans="1:20" customFormat="1" x14ac:dyDescent="0.25">
      <c r="A56" s="81"/>
      <c r="C56" s="16" t="s">
        <v>15</v>
      </c>
      <c r="D56" s="16" t="s">
        <v>15</v>
      </c>
      <c r="E56" s="16" t="s">
        <v>15</v>
      </c>
      <c r="F56" s="16" t="s">
        <v>15</v>
      </c>
      <c r="G56" s="16" t="s">
        <v>15</v>
      </c>
      <c r="J56" s="65"/>
      <c r="K56" s="57"/>
      <c r="L56" s="57"/>
      <c r="M56" s="57"/>
      <c r="N56" s="57"/>
      <c r="O56" s="57"/>
      <c r="P56" s="62"/>
    </row>
    <row r="57" spans="1:20" customFormat="1" ht="22.5" customHeight="1" x14ac:dyDescent="0.25">
      <c r="A57" s="81"/>
      <c r="B57" s="344" t="s">
        <v>153</v>
      </c>
      <c r="C57" s="344"/>
      <c r="J57" s="66" t="s">
        <v>454</v>
      </c>
      <c r="K57" s="57"/>
      <c r="L57" s="57"/>
      <c r="M57" s="57"/>
      <c r="N57" s="57"/>
      <c r="O57" s="57"/>
      <c r="P57" s="62"/>
    </row>
    <row r="58" spans="1:20" customFormat="1" x14ac:dyDescent="0.25">
      <c r="A58" s="81"/>
      <c r="B58" s="54" t="s">
        <v>506</v>
      </c>
      <c r="C58" s="19"/>
      <c r="D58">
        <v>298</v>
      </c>
      <c r="E58">
        <v>93</v>
      </c>
      <c r="F58">
        <v>44</v>
      </c>
      <c r="G58">
        <v>1</v>
      </c>
      <c r="J58" s="67" t="s">
        <v>168</v>
      </c>
      <c r="K58" s="68"/>
      <c r="L58" s="68"/>
      <c r="M58" s="68"/>
      <c r="N58" s="68"/>
      <c r="O58" s="68"/>
      <c r="P58" s="69"/>
    </row>
    <row r="59" spans="1:20" customFormat="1" ht="14.25" customHeight="1" x14ac:dyDescent="0.25">
      <c r="A59" s="81"/>
      <c r="B59" s="54" t="s">
        <v>507</v>
      </c>
    </row>
    <row r="60" spans="1:20" customFormat="1" x14ac:dyDescent="0.25">
      <c r="A60" s="81"/>
      <c r="B60" s="54" t="s">
        <v>508</v>
      </c>
    </row>
    <row r="61" spans="1:20" customFormat="1" x14ac:dyDescent="0.25">
      <c r="A61" s="86"/>
      <c r="B61" s="72" t="s">
        <v>509</v>
      </c>
      <c r="C61" s="68"/>
      <c r="D61" s="68" t="s">
        <v>510</v>
      </c>
      <c r="E61" s="68"/>
      <c r="F61" s="68"/>
      <c r="G61" s="68"/>
      <c r="H61" s="68"/>
      <c r="I61" s="68"/>
      <c r="J61" s="68"/>
      <c r="K61" s="68"/>
      <c r="L61" s="68"/>
      <c r="M61" s="68"/>
      <c r="N61" s="68"/>
      <c r="O61" s="68"/>
      <c r="P61" s="68"/>
      <c r="Q61" s="68"/>
      <c r="R61" s="68"/>
      <c r="S61" s="68"/>
      <c r="T61" s="68"/>
    </row>
    <row r="63" spans="1:20" customFormat="1" x14ac:dyDescent="0.25">
      <c r="A63" s="81"/>
      <c r="B63" s="71" t="s">
        <v>511</v>
      </c>
    </row>
    <row r="89" spans="1:19" s="3" customFormat="1" x14ac:dyDescent="0.25">
      <c r="A89" s="83"/>
    </row>
    <row r="90" spans="1:19" customFormat="1" x14ac:dyDescent="0.25">
      <c r="A90" s="84">
        <v>3</v>
      </c>
      <c r="B90" s="79" t="s">
        <v>477</v>
      </c>
      <c r="C90" t="s">
        <v>15</v>
      </c>
      <c r="D90" s="3"/>
    </row>
    <row r="91" spans="1:19" customFormat="1" ht="15.75" thickBot="1" x14ac:dyDescent="0.3">
      <c r="A91" s="81"/>
      <c r="C91" t="s">
        <v>5</v>
      </c>
      <c r="H91" t="s">
        <v>512</v>
      </c>
      <c r="O91" t="s">
        <v>513</v>
      </c>
    </row>
    <row r="92" spans="1:19" customFormat="1" x14ac:dyDescent="0.25">
      <c r="A92" s="81"/>
      <c r="B92" s="44" t="s">
        <v>514</v>
      </c>
      <c r="H92" s="74"/>
      <c r="I92" s="59"/>
      <c r="J92" s="59"/>
      <c r="K92" s="59"/>
      <c r="L92" s="59"/>
      <c r="M92" s="60"/>
      <c r="O92" s="345" t="s">
        <v>515</v>
      </c>
      <c r="P92" s="346"/>
      <c r="Q92" s="346"/>
      <c r="R92" s="346"/>
      <c r="S92" s="347"/>
    </row>
    <row r="93" spans="1:19" customFormat="1" x14ac:dyDescent="0.25">
      <c r="A93" s="81"/>
      <c r="H93" s="65"/>
      <c r="I93" s="75" t="s">
        <v>162</v>
      </c>
      <c r="J93" s="57"/>
      <c r="K93" s="57"/>
      <c r="L93" s="57"/>
      <c r="M93" s="62"/>
      <c r="O93" s="348"/>
      <c r="P93" s="349"/>
      <c r="Q93" s="349"/>
      <c r="R93" s="349"/>
      <c r="S93" s="350"/>
    </row>
    <row r="94" spans="1:19" customFormat="1" ht="19.5" customHeight="1" x14ac:dyDescent="0.25">
      <c r="A94" s="81"/>
      <c r="B94" s="21" t="s">
        <v>516</v>
      </c>
      <c r="C94" s="42">
        <f>-22.294</f>
        <v>-22.294</v>
      </c>
      <c r="H94" s="65"/>
      <c r="I94" s="76" t="s">
        <v>117</v>
      </c>
      <c r="J94" s="57"/>
      <c r="K94" s="57"/>
      <c r="L94" s="57"/>
      <c r="M94" s="62"/>
      <c r="O94" s="92" t="s">
        <v>517</v>
      </c>
      <c r="P94" s="57"/>
      <c r="Q94" s="57"/>
      <c r="R94" s="57"/>
      <c r="S94" s="93"/>
    </row>
    <row r="95" spans="1:19" customFormat="1" x14ac:dyDescent="0.25">
      <c r="A95" s="81"/>
      <c r="B95" t="s">
        <v>518</v>
      </c>
      <c r="C95" s="42">
        <v>100</v>
      </c>
      <c r="H95" s="77"/>
      <c r="I95" s="78" t="s">
        <v>454</v>
      </c>
      <c r="J95" s="68"/>
      <c r="K95" s="68"/>
      <c r="L95" s="68"/>
      <c r="M95" s="69"/>
      <c r="O95" s="92"/>
      <c r="P95" s="57"/>
      <c r="Q95" s="57"/>
      <c r="R95" s="57"/>
      <c r="S95" s="93"/>
    </row>
    <row r="96" spans="1:19" customFormat="1" ht="15.75" thickBot="1" x14ac:dyDescent="0.3">
      <c r="A96" s="81"/>
      <c r="C96" s="73">
        <f>C94+C95</f>
        <v>77.706000000000003</v>
      </c>
      <c r="D96" t="s">
        <v>519</v>
      </c>
      <c r="O96" s="92"/>
      <c r="P96" s="57"/>
      <c r="Q96" s="57"/>
      <c r="R96" s="57"/>
      <c r="S96" s="93"/>
    </row>
    <row r="97" spans="1:19" customFormat="1" ht="15.75" thickTop="1" x14ac:dyDescent="0.25">
      <c r="A97" s="81"/>
      <c r="D97" t="s">
        <v>520</v>
      </c>
      <c r="O97" s="92"/>
      <c r="P97" s="57"/>
      <c r="Q97" s="57"/>
      <c r="R97" s="57"/>
      <c r="S97" s="93"/>
    </row>
    <row r="98" spans="1:19" customFormat="1" x14ac:dyDescent="0.25">
      <c r="A98" s="81"/>
      <c r="O98" s="92"/>
      <c r="P98" s="57"/>
      <c r="Q98" s="57"/>
      <c r="R98" s="57"/>
      <c r="S98" s="93"/>
    </row>
    <row r="99" spans="1:19" customFormat="1" x14ac:dyDescent="0.25">
      <c r="A99" s="88">
        <v>4</v>
      </c>
      <c r="B99" s="87" t="s">
        <v>521</v>
      </c>
      <c r="C99" s="87"/>
      <c r="D99" t="s">
        <v>15</v>
      </c>
      <c r="H99" t="s">
        <v>512</v>
      </c>
      <c r="O99" s="92"/>
      <c r="P99" s="57"/>
      <c r="Q99" s="57"/>
      <c r="R99" s="57"/>
      <c r="S99" s="93"/>
    </row>
    <row r="100" spans="1:19" customFormat="1" x14ac:dyDescent="0.25">
      <c r="A100" s="81"/>
      <c r="C100" t="s">
        <v>7</v>
      </c>
      <c r="H100" s="74"/>
      <c r="I100" s="89" t="s">
        <v>153</v>
      </c>
      <c r="J100" s="59"/>
      <c r="K100" s="59"/>
      <c r="L100" s="59"/>
      <c r="M100" s="59"/>
      <c r="N100" s="59"/>
      <c r="O100" s="92"/>
      <c r="P100" s="57"/>
      <c r="Q100" s="57"/>
      <c r="R100" s="57"/>
      <c r="S100" s="93"/>
    </row>
    <row r="101" spans="1:19" customFormat="1" ht="23.25" x14ac:dyDescent="0.25">
      <c r="A101" s="81"/>
      <c r="B101" s="130" t="s">
        <v>153</v>
      </c>
      <c r="H101" s="65"/>
      <c r="I101" s="76" t="s">
        <v>210</v>
      </c>
      <c r="J101" s="57"/>
      <c r="K101" s="57"/>
      <c r="L101" s="57"/>
      <c r="M101" s="57"/>
      <c r="N101" s="57"/>
      <c r="O101" s="92"/>
      <c r="P101" s="57"/>
      <c r="Q101" s="57"/>
      <c r="R101" s="57"/>
      <c r="S101" s="93"/>
    </row>
    <row r="102" spans="1:19" customFormat="1" x14ac:dyDescent="0.25">
      <c r="A102" s="81"/>
      <c r="B102" s="21" t="s">
        <v>210</v>
      </c>
      <c r="C102">
        <v>-4</v>
      </c>
      <c r="D102" t="s">
        <v>522</v>
      </c>
      <c r="H102" s="65"/>
      <c r="I102" s="76" t="s">
        <v>505</v>
      </c>
      <c r="J102" s="57"/>
      <c r="K102" s="57"/>
      <c r="L102" s="57"/>
      <c r="M102" s="57"/>
      <c r="N102" s="57"/>
      <c r="O102" s="92"/>
      <c r="P102" s="57"/>
      <c r="Q102" s="57"/>
      <c r="R102" s="57"/>
      <c r="S102" s="93"/>
    </row>
    <row r="103" spans="1:19" customFormat="1" ht="15.75" thickBot="1" x14ac:dyDescent="0.3">
      <c r="A103" s="81"/>
      <c r="B103" s="21"/>
      <c r="D103" t="s">
        <v>523</v>
      </c>
      <c r="H103" s="77"/>
      <c r="I103" s="68"/>
      <c r="J103" s="68"/>
      <c r="K103" s="68"/>
      <c r="L103" s="68"/>
      <c r="M103" s="68"/>
      <c r="N103" s="68"/>
      <c r="O103" s="94"/>
      <c r="P103" s="95"/>
      <c r="Q103" s="95"/>
      <c r="R103" s="95"/>
      <c r="S103" s="96"/>
    </row>
    <row r="104" spans="1:19" customFormat="1" x14ac:dyDescent="0.25">
      <c r="A104" s="81"/>
      <c r="D104" t="s">
        <v>524</v>
      </c>
      <c r="G104" s="90" t="s">
        <v>525</v>
      </c>
    </row>
    <row r="106" spans="1:19" s="3" customFormat="1" x14ac:dyDescent="0.25">
      <c r="A106" s="83"/>
    </row>
    <row r="108" spans="1:19" customFormat="1" x14ac:dyDescent="0.25">
      <c r="A108" s="97">
        <v>5</v>
      </c>
      <c r="B108" s="98" t="s">
        <v>484</v>
      </c>
      <c r="C108" s="324" t="s">
        <v>238</v>
      </c>
      <c r="D108" s="324" t="s">
        <v>238</v>
      </c>
      <c r="E108" s="324" t="s">
        <v>5</v>
      </c>
      <c r="F108" s="324" t="s">
        <v>6</v>
      </c>
      <c r="G108" s="324" t="s">
        <v>7</v>
      </c>
      <c r="J108" s="101" t="s">
        <v>526</v>
      </c>
    </row>
    <row r="109" spans="1:19" customFormat="1" ht="15" customHeight="1" x14ac:dyDescent="0.25">
      <c r="A109" s="81"/>
      <c r="B109" s="99"/>
      <c r="C109" s="324" t="s">
        <v>13</v>
      </c>
      <c r="D109" s="324" t="s">
        <v>239</v>
      </c>
      <c r="E109" s="341" t="s">
        <v>14</v>
      </c>
      <c r="F109" s="341"/>
      <c r="G109" s="341"/>
      <c r="I109" s="74"/>
      <c r="J109" s="59"/>
      <c r="K109" s="59"/>
      <c r="L109" s="59"/>
      <c r="M109" s="59"/>
      <c r="N109" s="59"/>
      <c r="O109" s="59"/>
      <c r="P109" s="60"/>
    </row>
    <row r="110" spans="1:19" customFormat="1" x14ac:dyDescent="0.25">
      <c r="A110" s="81" t="s">
        <v>527</v>
      </c>
      <c r="B110" s="99" t="s">
        <v>57</v>
      </c>
      <c r="C110" s="26">
        <v>826.20960889333003</v>
      </c>
      <c r="D110" s="26">
        <v>1309.68504996</v>
      </c>
      <c r="E110" s="26">
        <v>1082.5530667943101</v>
      </c>
      <c r="F110" s="26">
        <v>273.16557059260998</v>
      </c>
      <c r="G110" s="26">
        <v>475.82097699106004</v>
      </c>
      <c r="I110" s="65"/>
      <c r="J110" s="100" t="s">
        <v>57</v>
      </c>
      <c r="K110" s="57"/>
      <c r="L110" s="57"/>
      <c r="M110" s="57"/>
      <c r="N110" s="57"/>
      <c r="O110" s="57"/>
      <c r="P110" s="62"/>
    </row>
    <row r="111" spans="1:19" customFormat="1" ht="23.25" x14ac:dyDescent="0.25">
      <c r="A111" s="81"/>
      <c r="B111" s="21" t="s">
        <v>311</v>
      </c>
      <c r="C111" s="19">
        <v>2694.193225</v>
      </c>
      <c r="D111" s="19">
        <v>813.25019441999996</v>
      </c>
      <c r="E111" s="19">
        <v>745.40655278430995</v>
      </c>
      <c r="F111" s="19">
        <v>-780.00778437739007</v>
      </c>
      <c r="G111" s="19">
        <v>-278.64522901893997</v>
      </c>
      <c r="I111" s="65"/>
      <c r="J111" s="76" t="s">
        <v>311</v>
      </c>
      <c r="K111" s="57"/>
      <c r="L111" s="57"/>
      <c r="M111" s="57"/>
      <c r="N111" s="57"/>
      <c r="O111" s="57"/>
      <c r="P111" s="62"/>
    </row>
    <row r="112" spans="1:19" customFormat="1" x14ac:dyDescent="0.25">
      <c r="A112" s="81"/>
      <c r="B112" s="21" t="s">
        <v>58</v>
      </c>
      <c r="C112" s="19">
        <v>8.4000000000000005E-2</v>
      </c>
      <c r="D112" s="19">
        <v>29.382000000000001</v>
      </c>
      <c r="E112" s="15">
        <v>0</v>
      </c>
      <c r="F112" s="15">
        <v>0</v>
      </c>
      <c r="G112" s="15">
        <v>0</v>
      </c>
      <c r="I112" s="65"/>
      <c r="J112" s="76"/>
      <c r="K112" s="57"/>
      <c r="L112" s="57"/>
      <c r="M112" s="57"/>
      <c r="N112" s="57"/>
      <c r="O112" s="57"/>
      <c r="P112" s="62"/>
    </row>
    <row r="113" spans="1:20" customFormat="1" ht="23.25" x14ac:dyDescent="0.25">
      <c r="A113" s="81"/>
      <c r="B113" s="21" t="s">
        <v>311</v>
      </c>
      <c r="C113" s="19">
        <v>-1868.0676161066699</v>
      </c>
      <c r="D113" s="19">
        <v>467.05285554</v>
      </c>
      <c r="E113" s="19">
        <v>337.14651400999998</v>
      </c>
      <c r="F113" s="19">
        <v>1053.17335497</v>
      </c>
      <c r="G113" s="19">
        <v>754.46620600999995</v>
      </c>
      <c r="I113" s="77"/>
      <c r="J113" s="37" t="s">
        <v>47</v>
      </c>
      <c r="K113" s="68"/>
      <c r="L113" s="68"/>
      <c r="M113" s="68"/>
      <c r="N113" s="68"/>
      <c r="O113" s="68"/>
      <c r="P113" s="69"/>
    </row>
    <row r="114" spans="1:20" customFormat="1" x14ac:dyDescent="0.25">
      <c r="A114" s="81"/>
      <c r="K114" t="s">
        <v>528</v>
      </c>
    </row>
    <row r="115" spans="1:20" customFormat="1" ht="23.25" x14ac:dyDescent="0.25">
      <c r="A115" s="81"/>
      <c r="B115" s="21" t="s">
        <v>311</v>
      </c>
      <c r="C115" t="s">
        <v>529</v>
      </c>
    </row>
    <row r="117" spans="1:20" customFormat="1" x14ac:dyDescent="0.25">
      <c r="A117" s="81"/>
      <c r="B117" s="102" t="s">
        <v>530</v>
      </c>
    </row>
    <row r="118" spans="1:20" customFormat="1" ht="23.25" x14ac:dyDescent="0.25">
      <c r="A118" s="81"/>
      <c r="B118" s="21" t="s">
        <v>311</v>
      </c>
      <c r="D118" s="47">
        <f>+D122-D111</f>
        <v>354.93280558000004</v>
      </c>
      <c r="E118" s="47">
        <f t="shared" ref="E118:G118" si="1">+E122-E111</f>
        <v>300.79644721569002</v>
      </c>
      <c r="F118" s="47">
        <f t="shared" si="1"/>
        <v>966.84678437739012</v>
      </c>
      <c r="G118" s="47">
        <f t="shared" si="1"/>
        <v>899.47822901893994</v>
      </c>
    </row>
    <row r="119" spans="1:20" customFormat="1" ht="23.25" x14ac:dyDescent="0.25">
      <c r="A119" s="81"/>
      <c r="B119" s="21" t="s">
        <v>311</v>
      </c>
      <c r="D119" s="47">
        <f>+D124-D113</f>
        <v>-354.93280557999998</v>
      </c>
      <c r="E119" s="47">
        <f t="shared" ref="E119:G119" si="2">+E124-E113</f>
        <v>-300.79644721568985</v>
      </c>
      <c r="F119" s="47">
        <f t="shared" si="2"/>
        <v>-966.84678437739001</v>
      </c>
      <c r="G119" s="47">
        <f t="shared" si="2"/>
        <v>-899.47822901893983</v>
      </c>
    </row>
    <row r="120" spans="1:20" customFormat="1" x14ac:dyDescent="0.25">
      <c r="A120" s="81"/>
      <c r="I120" s="55" t="s">
        <v>515</v>
      </c>
    </row>
    <row r="121" spans="1:20" customFormat="1" x14ac:dyDescent="0.25">
      <c r="A121" s="81"/>
      <c r="B121" s="99" t="s">
        <v>57</v>
      </c>
      <c r="C121" s="26">
        <v>826.20960889333003</v>
      </c>
      <c r="D121" s="26">
        <v>1309.68504996</v>
      </c>
      <c r="E121" s="26">
        <v>1082.5530667943101</v>
      </c>
      <c r="F121" s="26">
        <v>273.16557059260998</v>
      </c>
      <c r="G121" s="26">
        <v>475.82097699106004</v>
      </c>
      <c r="J121" s="55" t="s">
        <v>531</v>
      </c>
      <c r="K121" s="55"/>
      <c r="L121" s="55"/>
      <c r="M121" s="55"/>
      <c r="N121" s="55"/>
      <c r="O121" s="55"/>
    </row>
    <row r="122" spans="1:20" customFormat="1" ht="23.25" x14ac:dyDescent="0.25">
      <c r="A122" s="81"/>
      <c r="B122" s="21" t="s">
        <v>311</v>
      </c>
      <c r="C122" s="19">
        <v>2694.193225</v>
      </c>
      <c r="D122" s="19">
        <f>(3316776-2148593)/1000</f>
        <v>1168.183</v>
      </c>
      <c r="E122" s="19">
        <f>(4362979-3316776)/1000</f>
        <v>1046.203</v>
      </c>
      <c r="F122" s="19">
        <f>(4549818-4362979)/1000</f>
        <v>186.839</v>
      </c>
      <c r="G122" s="19">
        <f>(5170651-4549818)/1000</f>
        <v>620.83299999999997</v>
      </c>
    </row>
    <row r="123" spans="1:20" customFormat="1" x14ac:dyDescent="0.25">
      <c r="A123" s="81"/>
      <c r="B123" s="21" t="s">
        <v>58</v>
      </c>
      <c r="C123" s="19">
        <v>8.4000000000000005E-2</v>
      </c>
      <c r="D123" s="19">
        <v>29.382000000000001</v>
      </c>
      <c r="E123" s="15">
        <v>0</v>
      </c>
      <c r="F123" s="15">
        <v>0</v>
      </c>
      <c r="G123" s="15">
        <v>0</v>
      </c>
    </row>
    <row r="124" spans="1:20" customFormat="1" x14ac:dyDescent="0.25">
      <c r="A124" s="81"/>
      <c r="B124" s="21" t="s">
        <v>47</v>
      </c>
      <c r="C124" s="19">
        <v>-1868.0676161066699</v>
      </c>
      <c r="D124" s="19">
        <f>D121-D122-D123</f>
        <v>112.12004996000002</v>
      </c>
      <c r="E124" s="19">
        <f t="shared" ref="E124:G124" si="3">E121-E122-E123</f>
        <v>36.350066794310123</v>
      </c>
      <c r="F124" s="19">
        <f t="shared" si="3"/>
        <v>86.326570592609983</v>
      </c>
      <c r="G124" s="19">
        <f t="shared" si="3"/>
        <v>-145.01202300893993</v>
      </c>
    </row>
    <row r="126" spans="1:20" customFormat="1" x14ac:dyDescent="0.25">
      <c r="A126" s="84"/>
      <c r="B126" s="79"/>
      <c r="C126" s="79"/>
      <c r="D126" s="79"/>
      <c r="E126" s="79"/>
      <c r="F126" s="79"/>
      <c r="G126" s="79"/>
      <c r="H126" s="79"/>
      <c r="I126" s="79"/>
      <c r="J126" s="79"/>
      <c r="K126" s="79"/>
      <c r="L126" s="79"/>
      <c r="M126" s="79"/>
      <c r="N126" s="79"/>
      <c r="O126" s="79"/>
      <c r="P126" s="79"/>
      <c r="Q126" s="79"/>
      <c r="R126" s="79"/>
      <c r="S126" s="79"/>
      <c r="T126" s="79"/>
    </row>
    <row r="127" spans="1:20" customFormat="1" x14ac:dyDescent="0.25">
      <c r="A127" s="81"/>
      <c r="B127" s="21" t="s">
        <v>532</v>
      </c>
    </row>
    <row r="128" spans="1:20" customFormat="1" x14ac:dyDescent="0.25">
      <c r="A128" s="81"/>
      <c r="B128" s="21" t="s">
        <v>533</v>
      </c>
    </row>
    <row r="129" spans="2:9" customFormat="1" x14ac:dyDescent="0.25">
      <c r="B129" s="130" t="s">
        <v>125</v>
      </c>
      <c r="C129" s="23"/>
      <c r="D129" s="23"/>
      <c r="E129" s="23"/>
      <c r="F129" s="23"/>
      <c r="G129" s="23"/>
    </row>
    <row r="130" spans="2:9" customFormat="1" x14ac:dyDescent="0.25">
      <c r="B130" s="21" t="s">
        <v>126</v>
      </c>
      <c r="C130" s="19">
        <v>44105.709661505898</v>
      </c>
      <c r="D130" s="19">
        <v>54599.072120285105</v>
      </c>
      <c r="E130" s="19">
        <v>58665.441551230004</v>
      </c>
      <c r="F130" s="19">
        <v>62509.344704590898</v>
      </c>
      <c r="G130" s="19">
        <v>64451.207218142699</v>
      </c>
      <c r="I130" t="s">
        <v>534</v>
      </c>
    </row>
    <row r="131" spans="2:9" customFormat="1" x14ac:dyDescent="0.25">
      <c r="B131" s="21" t="s">
        <v>127</v>
      </c>
      <c r="C131" s="19">
        <v>193753.64561160002</v>
      </c>
      <c r="D131" s="19">
        <v>192992.25055223997</v>
      </c>
      <c r="E131" s="19">
        <v>201336.16055223998</v>
      </c>
      <c r="F131" s="19">
        <v>208578.59655223996</v>
      </c>
      <c r="G131" s="19">
        <v>216754.43055223997</v>
      </c>
    </row>
    <row r="132" spans="2:9" customFormat="1" x14ac:dyDescent="0.25">
      <c r="B132" s="21"/>
      <c r="C132" s="19"/>
      <c r="D132" s="19"/>
      <c r="E132" s="19"/>
      <c r="F132" s="19"/>
      <c r="G132" s="19"/>
      <c r="I132" t="s">
        <v>535</v>
      </c>
    </row>
    <row r="133" spans="2:9" customFormat="1" x14ac:dyDescent="0.25">
      <c r="B133" s="38" t="s">
        <v>128</v>
      </c>
      <c r="C133" s="27">
        <v>237859.35527310599</v>
      </c>
      <c r="D133" s="27">
        <v>247591.32267252498</v>
      </c>
      <c r="E133" s="27">
        <v>260001.60210347001</v>
      </c>
      <c r="F133" s="27">
        <v>271087.94125683099</v>
      </c>
      <c r="G133" s="27">
        <v>281205.63777038298</v>
      </c>
    </row>
    <row r="135" spans="2:9" customFormat="1" x14ac:dyDescent="0.25">
      <c r="B135" s="21" t="s">
        <v>530</v>
      </c>
    </row>
    <row r="136" spans="2:9" customFormat="1" x14ac:dyDescent="0.25">
      <c r="B136" s="21" t="s">
        <v>126</v>
      </c>
      <c r="D136">
        <v>27070</v>
      </c>
      <c r="E136">
        <v>27070</v>
      </c>
      <c r="F136">
        <v>27070</v>
      </c>
      <c r="G136">
        <v>27070</v>
      </c>
    </row>
    <row r="137" spans="2:9" customFormat="1" x14ac:dyDescent="0.25">
      <c r="B137" s="21" t="s">
        <v>127</v>
      </c>
      <c r="D137">
        <v>-27070</v>
      </c>
      <c r="E137">
        <v>-27070</v>
      </c>
      <c r="F137">
        <v>-27070</v>
      </c>
      <c r="G137">
        <v>-27070</v>
      </c>
    </row>
    <row r="139" spans="2:9" customFormat="1" x14ac:dyDescent="0.25">
      <c r="B139" s="21" t="s">
        <v>536</v>
      </c>
    </row>
    <row r="140" spans="2:9" customFormat="1" x14ac:dyDescent="0.25">
      <c r="B140" s="21" t="s">
        <v>126</v>
      </c>
      <c r="C140" s="19">
        <v>44105.709661505898</v>
      </c>
      <c r="D140" s="19">
        <f>+D130+D136</f>
        <v>81669.072120285098</v>
      </c>
      <c r="E140" s="19">
        <f t="shared" ref="E140:G140" si="4">+E130+E136</f>
        <v>85735.441551230004</v>
      </c>
      <c r="F140" s="19">
        <f t="shared" si="4"/>
        <v>89579.344704590898</v>
      </c>
      <c r="G140" s="19">
        <f t="shared" si="4"/>
        <v>91521.207218142692</v>
      </c>
    </row>
    <row r="141" spans="2:9" customFormat="1" x14ac:dyDescent="0.25">
      <c r="B141" s="21" t="s">
        <v>127</v>
      </c>
      <c r="C141" s="19">
        <v>193753.64561160002</v>
      </c>
      <c r="D141" s="19">
        <f>+D131+D137</f>
        <v>165922.25055223997</v>
      </c>
      <c r="E141" s="19">
        <f t="shared" ref="E141:G141" si="5">+E131+E137</f>
        <v>174266.16055223998</v>
      </c>
      <c r="F141" s="19">
        <f t="shared" si="5"/>
        <v>181508.59655223996</v>
      </c>
      <c r="G141" s="19">
        <f t="shared" si="5"/>
        <v>189684.43055223997</v>
      </c>
    </row>
    <row r="142" spans="2:9" customFormat="1" x14ac:dyDescent="0.25">
      <c r="B142" s="21"/>
      <c r="C142" s="19"/>
      <c r="D142" s="19"/>
      <c r="E142" s="19"/>
      <c r="F142" s="19"/>
      <c r="G142" s="19"/>
    </row>
    <row r="143" spans="2:9" customFormat="1" x14ac:dyDescent="0.25">
      <c r="B143" s="38" t="s">
        <v>128</v>
      </c>
      <c r="C143" s="27">
        <v>237859.35527310599</v>
      </c>
      <c r="D143" s="27">
        <v>247591.32267252498</v>
      </c>
      <c r="E143" s="27">
        <v>260001.60210347001</v>
      </c>
      <c r="F143" s="27">
        <v>271087.94125683099</v>
      </c>
      <c r="G143" s="27">
        <v>281205.63777038298</v>
      </c>
    </row>
    <row r="145" spans="1:20" customFormat="1" x14ac:dyDescent="0.25">
      <c r="A145" s="84"/>
      <c r="B145" s="79"/>
      <c r="C145" s="79"/>
      <c r="D145" s="79"/>
      <c r="E145" s="79"/>
      <c r="F145" s="79"/>
      <c r="G145" s="79"/>
      <c r="H145" s="79"/>
      <c r="I145" s="79"/>
      <c r="J145" s="79"/>
      <c r="K145" s="79"/>
      <c r="L145" s="79"/>
      <c r="M145" s="79"/>
      <c r="N145" s="79"/>
      <c r="O145" s="79"/>
      <c r="P145" s="79"/>
      <c r="Q145" s="79"/>
      <c r="R145" s="79"/>
      <c r="S145" s="79"/>
      <c r="T145" s="79"/>
    </row>
  </sheetData>
  <mergeCells count="4">
    <mergeCell ref="E55:G55"/>
    <mergeCell ref="B57:C57"/>
    <mergeCell ref="O92:S93"/>
    <mergeCell ref="E109:G109"/>
  </mergeCells>
  <pageMargins left="0.70866141732283472" right="0.70866141732283472" top="0.74803149606299213" bottom="0.74803149606299213" header="0.31496062992125984" footer="0.31496062992125984"/>
  <pageSetup paperSize="8" scale="66" fitToHeight="2"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H80"/>
  <sheetViews>
    <sheetView showGridLines="0" topLeftCell="A25" zoomScaleNormal="100" workbookViewId="0">
      <selection activeCell="C66" sqref="C66:H66"/>
    </sheetView>
  </sheetViews>
  <sheetFormatPr defaultColWidth="9.140625" defaultRowHeight="15" x14ac:dyDescent="0.25"/>
  <cols>
    <col min="1" max="1" width="9.42578125" style="137" customWidth="1"/>
    <col min="2" max="2" width="51.42578125" style="57" customWidth="1"/>
    <col min="3" max="8" width="8.28515625" style="57" customWidth="1"/>
    <col min="9" max="16384" width="9.140625" style="57"/>
  </cols>
  <sheetData>
    <row r="1" spans="1:8" x14ac:dyDescent="0.25">
      <c r="B1" s="250" t="s">
        <v>4</v>
      </c>
      <c r="C1" s="153"/>
      <c r="D1" s="153"/>
      <c r="E1" s="153"/>
      <c r="F1" s="153"/>
      <c r="G1" s="153"/>
      <c r="H1" s="153"/>
    </row>
    <row r="2" spans="1:8" x14ac:dyDescent="0.25">
      <c r="B2" s="153"/>
      <c r="C2" s="153"/>
      <c r="D2" s="153"/>
      <c r="E2" s="153"/>
      <c r="F2" s="153"/>
      <c r="G2" s="153"/>
      <c r="H2" s="153"/>
    </row>
    <row r="3" spans="1:8" s="154" customFormat="1" ht="12.75" customHeight="1" x14ac:dyDescent="0.25">
      <c r="A3" s="248"/>
      <c r="B3" s="199"/>
      <c r="C3" s="199" t="s">
        <v>5</v>
      </c>
      <c r="D3" s="199" t="s">
        <v>6</v>
      </c>
      <c r="E3" s="199" t="s">
        <v>7</v>
      </c>
      <c r="F3" s="199" t="s">
        <v>8</v>
      </c>
      <c r="G3" s="199" t="s">
        <v>9</v>
      </c>
      <c r="H3" s="199" t="s">
        <v>10</v>
      </c>
    </row>
    <row r="4" spans="1:8" ht="12" customHeight="1" x14ac:dyDescent="0.25">
      <c r="B4" s="199"/>
      <c r="C4" s="199" t="s">
        <v>11</v>
      </c>
      <c r="D4" s="199" t="s">
        <v>12</v>
      </c>
      <c r="E4" s="199" t="s">
        <v>13</v>
      </c>
      <c r="F4" s="327" t="s">
        <v>14</v>
      </c>
      <c r="G4" s="327"/>
      <c r="H4" s="327"/>
    </row>
    <row r="5" spans="1:8" ht="12.75" customHeight="1" x14ac:dyDescent="0.25">
      <c r="B5" s="197"/>
      <c r="C5" s="198" t="s">
        <v>15</v>
      </c>
      <c r="D5" s="198" t="s">
        <v>15</v>
      </c>
      <c r="E5" s="198" t="s">
        <v>15</v>
      </c>
      <c r="F5" s="198" t="s">
        <v>15</v>
      </c>
      <c r="G5" s="198" t="s">
        <v>15</v>
      </c>
      <c r="H5" s="198" t="s">
        <v>15</v>
      </c>
    </row>
    <row r="6" spans="1:8" x14ac:dyDescent="0.25">
      <c r="A6" s="136"/>
      <c r="B6" s="249" t="s">
        <v>16</v>
      </c>
      <c r="C6" s="49"/>
      <c r="D6" s="49"/>
      <c r="E6" s="49"/>
      <c r="F6" s="49"/>
      <c r="G6" s="49"/>
      <c r="H6" s="49"/>
    </row>
    <row r="7" spans="1:8" ht="12" customHeight="1" x14ac:dyDescent="0.25">
      <c r="A7" s="155"/>
      <c r="B7" s="147" t="s">
        <v>17</v>
      </c>
      <c r="C7" s="150">
        <v>31026</v>
      </c>
      <c r="D7" s="150">
        <v>29941</v>
      </c>
      <c r="E7" s="150">
        <v>31711</v>
      </c>
      <c r="F7" s="150">
        <v>32552</v>
      </c>
      <c r="G7" s="150">
        <v>35211</v>
      </c>
      <c r="H7" s="150">
        <v>36885</v>
      </c>
    </row>
    <row r="8" spans="1:8" ht="12" customHeight="1" x14ac:dyDescent="0.25">
      <c r="A8" s="155"/>
      <c r="B8" s="148" t="s">
        <v>18</v>
      </c>
      <c r="C8" s="150">
        <v>0</v>
      </c>
      <c r="D8" s="150">
        <v>0</v>
      </c>
      <c r="E8" s="150">
        <v>0</v>
      </c>
      <c r="F8" s="150">
        <v>0</v>
      </c>
      <c r="G8" s="150">
        <v>0</v>
      </c>
      <c r="H8" s="150">
        <v>0</v>
      </c>
    </row>
    <row r="9" spans="1:8" ht="12" customHeight="1" x14ac:dyDescent="0.25">
      <c r="A9" s="155"/>
      <c r="B9" s="149" t="s">
        <v>19</v>
      </c>
      <c r="C9" s="150">
        <v>17907</v>
      </c>
      <c r="D9" s="150">
        <v>18073</v>
      </c>
      <c r="E9" s="150">
        <v>16308</v>
      </c>
      <c r="F9" s="150">
        <v>19612</v>
      </c>
      <c r="G9" s="150">
        <v>19913</v>
      </c>
      <c r="H9" s="150">
        <v>20057</v>
      </c>
    </row>
    <row r="10" spans="1:8" ht="12" customHeight="1" x14ac:dyDescent="0.25">
      <c r="A10" s="155"/>
      <c r="B10" s="149" t="s">
        <v>20</v>
      </c>
      <c r="C10" s="150">
        <v>10224</v>
      </c>
      <c r="D10" s="150">
        <v>11278</v>
      </c>
      <c r="E10" s="150">
        <v>11740</v>
      </c>
      <c r="F10" s="150">
        <v>11721</v>
      </c>
      <c r="G10" s="150">
        <v>12385</v>
      </c>
      <c r="H10" s="150">
        <v>13053</v>
      </c>
    </row>
    <row r="11" spans="1:8" ht="12" customHeight="1" x14ac:dyDescent="0.25">
      <c r="A11" s="155"/>
      <c r="B11" s="149" t="s">
        <v>21</v>
      </c>
      <c r="C11" s="150">
        <v>2737</v>
      </c>
      <c r="D11" s="150">
        <v>3886</v>
      </c>
      <c r="E11" s="150">
        <v>3996</v>
      </c>
      <c r="F11" s="150">
        <v>4166</v>
      </c>
      <c r="G11" s="150">
        <v>3955</v>
      </c>
      <c r="H11" s="150">
        <v>3984</v>
      </c>
    </row>
    <row r="12" spans="1:8" ht="12" customHeight="1" x14ac:dyDescent="0.25">
      <c r="A12" s="155"/>
      <c r="B12" s="149" t="s">
        <v>22</v>
      </c>
      <c r="C12" s="150">
        <v>414</v>
      </c>
      <c r="D12" s="150">
        <v>455</v>
      </c>
      <c r="E12" s="150">
        <v>644</v>
      </c>
      <c r="F12" s="150">
        <v>687</v>
      </c>
      <c r="G12" s="150">
        <v>535</v>
      </c>
      <c r="H12" s="150">
        <v>572</v>
      </c>
    </row>
    <row r="13" spans="1:8" ht="12" customHeight="1" x14ac:dyDescent="0.25">
      <c r="A13" s="155"/>
      <c r="B13" s="149" t="s">
        <v>23</v>
      </c>
      <c r="C13" s="150">
        <v>567</v>
      </c>
      <c r="D13" s="150">
        <v>613</v>
      </c>
      <c r="E13" s="150">
        <v>638</v>
      </c>
      <c r="F13" s="150">
        <v>604</v>
      </c>
      <c r="G13" s="150">
        <v>612</v>
      </c>
      <c r="H13" s="150">
        <v>657</v>
      </c>
    </row>
    <row r="14" spans="1:8" ht="12" customHeight="1" x14ac:dyDescent="0.25">
      <c r="A14" s="138"/>
      <c r="B14" s="147" t="s">
        <v>24</v>
      </c>
      <c r="C14" s="150">
        <v>9745</v>
      </c>
      <c r="D14" s="150">
        <v>8713</v>
      </c>
      <c r="E14" s="150">
        <v>9560</v>
      </c>
      <c r="F14" s="150">
        <v>10802</v>
      </c>
      <c r="G14" s="150">
        <v>9919</v>
      </c>
      <c r="H14" s="150">
        <v>8988</v>
      </c>
    </row>
    <row r="15" spans="1:8" ht="12" customHeight="1" x14ac:dyDescent="0.25">
      <c r="A15" s="138"/>
      <c r="B15" s="147" t="s">
        <v>25</v>
      </c>
      <c r="C15" s="150">
        <v>491</v>
      </c>
      <c r="D15" s="150">
        <v>364</v>
      </c>
      <c r="E15" s="150">
        <v>302</v>
      </c>
      <c r="F15" s="150">
        <v>322</v>
      </c>
      <c r="G15" s="150">
        <v>337</v>
      </c>
      <c r="H15" s="150">
        <v>350</v>
      </c>
    </row>
    <row r="16" spans="1:8" ht="12" customHeight="1" x14ac:dyDescent="0.25">
      <c r="A16" s="138"/>
      <c r="B16" s="151" t="s">
        <v>26</v>
      </c>
      <c r="C16" s="150">
        <v>1932</v>
      </c>
      <c r="D16" s="150">
        <v>1354</v>
      </c>
      <c r="E16" s="150">
        <v>1070</v>
      </c>
      <c r="F16" s="150">
        <v>723</v>
      </c>
      <c r="G16" s="150">
        <v>933</v>
      </c>
      <c r="H16" s="150">
        <v>1044</v>
      </c>
    </row>
    <row r="17" spans="1:8" ht="12" customHeight="1" x14ac:dyDescent="0.25">
      <c r="A17" s="155"/>
      <c r="B17" s="147" t="s">
        <v>27</v>
      </c>
      <c r="C17" s="150">
        <v>1934</v>
      </c>
      <c r="D17" s="150">
        <v>2426</v>
      </c>
      <c r="E17" s="150">
        <v>1779</v>
      </c>
      <c r="F17" s="150">
        <v>1896</v>
      </c>
      <c r="G17" s="150">
        <v>2360</v>
      </c>
      <c r="H17" s="150">
        <v>2720</v>
      </c>
    </row>
    <row r="18" spans="1:8" ht="12" customHeight="1" x14ac:dyDescent="0.25">
      <c r="A18" s="155"/>
      <c r="B18" s="147" t="s">
        <v>28</v>
      </c>
      <c r="C18" s="150">
        <v>4679</v>
      </c>
      <c r="D18" s="150">
        <v>4262</v>
      </c>
      <c r="E18" s="150">
        <v>4402</v>
      </c>
      <c r="F18" s="150">
        <v>4605</v>
      </c>
      <c r="G18" s="150">
        <v>4443</v>
      </c>
      <c r="H18" s="150">
        <v>4621</v>
      </c>
    </row>
    <row r="19" spans="1:8" ht="13.15" customHeight="1" x14ac:dyDescent="0.25">
      <c r="A19" s="155"/>
      <c r="B19" s="200" t="s">
        <v>29</v>
      </c>
      <c r="C19" s="201">
        <v>81655</v>
      </c>
      <c r="D19" s="201">
        <v>81367</v>
      </c>
      <c r="E19" s="201">
        <v>82149</v>
      </c>
      <c r="F19" s="201">
        <v>87689</v>
      </c>
      <c r="G19" s="201">
        <v>90601</v>
      </c>
      <c r="H19" s="201">
        <v>92930</v>
      </c>
    </row>
    <row r="20" spans="1:8" ht="19.149999999999999" customHeight="1" x14ac:dyDescent="0.25">
      <c r="B20" s="320" t="s">
        <v>30</v>
      </c>
      <c r="C20" s="150">
        <v>0</v>
      </c>
      <c r="D20" s="150">
        <v>0</v>
      </c>
      <c r="E20" s="150">
        <v>0</v>
      </c>
      <c r="F20" s="150">
        <v>0</v>
      </c>
      <c r="G20" s="150">
        <v>0</v>
      </c>
      <c r="H20" s="150">
        <v>0</v>
      </c>
    </row>
    <row r="21" spans="1:8" ht="12" customHeight="1" x14ac:dyDescent="0.25">
      <c r="B21" s="147" t="s">
        <v>31</v>
      </c>
      <c r="C21" s="150">
        <v>33158</v>
      </c>
      <c r="D21" s="150">
        <v>35555</v>
      </c>
      <c r="E21" s="150">
        <v>37087</v>
      </c>
      <c r="F21" s="150">
        <v>37610</v>
      </c>
      <c r="G21" s="150">
        <v>38888</v>
      </c>
      <c r="H21" s="150">
        <v>40075</v>
      </c>
    </row>
    <row r="22" spans="1:8" ht="12" customHeight="1" x14ac:dyDescent="0.25">
      <c r="B22" s="147" t="s">
        <v>32</v>
      </c>
      <c r="C22" s="150">
        <v>0</v>
      </c>
      <c r="D22" s="150">
        <v>0</v>
      </c>
      <c r="E22" s="150">
        <v>0</v>
      </c>
      <c r="F22" s="150">
        <v>0</v>
      </c>
      <c r="G22" s="150">
        <v>0</v>
      </c>
      <c r="H22" s="150">
        <v>0</v>
      </c>
    </row>
    <row r="23" spans="1:8" ht="12" customHeight="1" x14ac:dyDescent="0.25">
      <c r="B23" s="149" t="s">
        <v>33</v>
      </c>
      <c r="C23" s="150">
        <v>1412</v>
      </c>
      <c r="D23" s="150">
        <v>882</v>
      </c>
      <c r="E23" s="150">
        <v>585</v>
      </c>
      <c r="F23" s="150">
        <v>500</v>
      </c>
      <c r="G23" s="150">
        <v>487</v>
      </c>
      <c r="H23" s="150">
        <v>595</v>
      </c>
    </row>
    <row r="24" spans="1:8" ht="12" customHeight="1" x14ac:dyDescent="0.25">
      <c r="B24" s="149" t="s">
        <v>34</v>
      </c>
      <c r="C24" s="150">
        <v>3052</v>
      </c>
      <c r="D24" s="150">
        <v>3288</v>
      </c>
      <c r="E24" s="150">
        <v>3303</v>
      </c>
      <c r="F24" s="150">
        <v>3256</v>
      </c>
      <c r="G24" s="150">
        <v>3284</v>
      </c>
      <c r="H24" s="150">
        <v>3374</v>
      </c>
    </row>
    <row r="25" spans="1:8" ht="12" customHeight="1" x14ac:dyDescent="0.25">
      <c r="B25" s="147" t="s">
        <v>35</v>
      </c>
      <c r="C25" s="150">
        <v>5171</v>
      </c>
      <c r="D25" s="150">
        <v>5948</v>
      </c>
      <c r="E25" s="150">
        <v>7042</v>
      </c>
      <c r="F25" s="150">
        <v>7425</v>
      </c>
      <c r="G25" s="150">
        <v>7750</v>
      </c>
      <c r="H25" s="150">
        <v>8044</v>
      </c>
    </row>
    <row r="26" spans="1:8" ht="12" customHeight="1" x14ac:dyDescent="0.25">
      <c r="B26" s="147" t="s">
        <v>25</v>
      </c>
      <c r="C26" s="150">
        <v>1812</v>
      </c>
      <c r="D26" s="150">
        <v>2084</v>
      </c>
      <c r="E26" s="150">
        <v>2549</v>
      </c>
      <c r="F26" s="150">
        <v>2673</v>
      </c>
      <c r="G26" s="150">
        <v>2869</v>
      </c>
      <c r="H26" s="150">
        <v>3079</v>
      </c>
    </row>
    <row r="27" spans="1:8" ht="12" customHeight="1" x14ac:dyDescent="0.25">
      <c r="B27" s="147" t="s">
        <v>36</v>
      </c>
      <c r="C27" s="150">
        <v>21146</v>
      </c>
      <c r="D27" s="150">
        <v>23156</v>
      </c>
      <c r="E27" s="150">
        <v>24824</v>
      </c>
      <c r="F27" s="150">
        <v>23506</v>
      </c>
      <c r="G27" s="150">
        <v>22132</v>
      </c>
      <c r="H27" s="150">
        <v>21681</v>
      </c>
    </row>
    <row r="28" spans="1:8" ht="12" customHeight="1" x14ac:dyDescent="0.25">
      <c r="B28" s="147" t="s">
        <v>37</v>
      </c>
      <c r="C28" s="150">
        <v>14700</v>
      </c>
      <c r="D28" s="150">
        <v>17369</v>
      </c>
      <c r="E28" s="150">
        <v>22743</v>
      </c>
      <c r="F28" s="150">
        <v>19548</v>
      </c>
      <c r="G28" s="150">
        <v>17282</v>
      </c>
      <c r="H28" s="150">
        <v>16542</v>
      </c>
    </row>
    <row r="29" spans="1:8" x14ac:dyDescent="0.25">
      <c r="B29" s="200" t="s">
        <v>38</v>
      </c>
      <c r="C29" s="201">
        <v>80450</v>
      </c>
      <c r="D29" s="201">
        <v>88283</v>
      </c>
      <c r="E29" s="201">
        <v>98133</v>
      </c>
      <c r="F29" s="201">
        <v>94519</v>
      </c>
      <c r="G29" s="201">
        <v>92692</v>
      </c>
      <c r="H29" s="201">
        <v>93390</v>
      </c>
    </row>
    <row r="30" spans="1:8" ht="22.5" x14ac:dyDescent="0.25">
      <c r="B30" s="202" t="s">
        <v>39</v>
      </c>
      <c r="C30" s="203">
        <v>1206</v>
      </c>
      <c r="D30" s="203">
        <v>-6916</v>
      </c>
      <c r="E30" s="203">
        <v>-15984</v>
      </c>
      <c r="F30" s="203">
        <v>-6830</v>
      </c>
      <c r="G30" s="203">
        <v>-2091</v>
      </c>
      <c r="H30" s="203">
        <v>-460</v>
      </c>
    </row>
    <row r="31" spans="1:8" x14ac:dyDescent="0.25">
      <c r="B31" s="147"/>
      <c r="C31" s="150"/>
      <c r="D31" s="150"/>
      <c r="E31" s="150"/>
      <c r="F31" s="150"/>
      <c r="G31" s="150"/>
      <c r="H31" s="150"/>
    </row>
    <row r="32" spans="1:8" ht="16.5" customHeight="1" x14ac:dyDescent="0.25">
      <c r="B32" s="328" t="s">
        <v>40</v>
      </c>
      <c r="C32" s="328"/>
      <c r="D32" s="328"/>
      <c r="E32" s="150"/>
      <c r="F32" s="150"/>
      <c r="G32" s="150"/>
      <c r="H32" s="150"/>
    </row>
    <row r="33" spans="2:8" ht="12" customHeight="1" x14ac:dyDescent="0.25">
      <c r="B33" s="147" t="s">
        <v>41</v>
      </c>
      <c r="C33" s="150">
        <v>-2500</v>
      </c>
      <c r="D33" s="150">
        <v>-201</v>
      </c>
      <c r="E33" s="150">
        <v>-11</v>
      </c>
      <c r="F33" s="150">
        <v>1</v>
      </c>
      <c r="G33" s="150">
        <v>313</v>
      </c>
      <c r="H33" s="150">
        <v>884</v>
      </c>
    </row>
    <row r="34" spans="2:8" ht="12" customHeight="1" x14ac:dyDescent="0.25">
      <c r="B34" s="147" t="s">
        <v>42</v>
      </c>
      <c r="C34" s="150">
        <v>13700</v>
      </c>
      <c r="D34" s="150">
        <v>-2553</v>
      </c>
      <c r="E34" s="150">
        <v>113</v>
      </c>
      <c r="F34" s="150">
        <v>153</v>
      </c>
      <c r="G34" s="150">
        <v>164</v>
      </c>
      <c r="H34" s="150">
        <v>990</v>
      </c>
    </row>
    <row r="35" spans="2:8" ht="12" customHeight="1" x14ac:dyDescent="0.25">
      <c r="B35" s="151" t="s">
        <v>43</v>
      </c>
      <c r="C35" s="150">
        <v>-1</v>
      </c>
      <c r="D35" s="150">
        <v>46</v>
      </c>
      <c r="E35" s="150">
        <v>127</v>
      </c>
      <c r="F35" s="150">
        <v>216</v>
      </c>
      <c r="G35" s="150">
        <v>69</v>
      </c>
      <c r="H35" s="150">
        <v>-22</v>
      </c>
    </row>
    <row r="36" spans="2:8" ht="12" customHeight="1" x14ac:dyDescent="0.25">
      <c r="B36" s="147" t="s">
        <v>44</v>
      </c>
      <c r="C36" s="150">
        <v>0</v>
      </c>
      <c r="D36" s="150">
        <v>31</v>
      </c>
      <c r="E36" s="150">
        <v>0</v>
      </c>
      <c r="F36" s="150">
        <v>0</v>
      </c>
      <c r="G36" s="150">
        <v>0</v>
      </c>
      <c r="H36" s="150">
        <v>0</v>
      </c>
    </row>
    <row r="37" spans="2:8" ht="12" customHeight="1" x14ac:dyDescent="0.25">
      <c r="B37" s="147" t="s">
        <v>45</v>
      </c>
      <c r="C37" s="150">
        <v>-69</v>
      </c>
      <c r="D37" s="150">
        <v>-212</v>
      </c>
      <c r="E37" s="150">
        <v>-39</v>
      </c>
      <c r="F37" s="150">
        <v>-35</v>
      </c>
      <c r="G37" s="150">
        <v>-35</v>
      </c>
      <c r="H37" s="150">
        <v>-35</v>
      </c>
    </row>
    <row r="38" spans="2:8" ht="12" customHeight="1" x14ac:dyDescent="0.25">
      <c r="B38" s="147" t="s">
        <v>46</v>
      </c>
      <c r="C38" s="150">
        <v>-97</v>
      </c>
      <c r="D38" s="150">
        <v>-123</v>
      </c>
      <c r="E38" s="150">
        <v>10</v>
      </c>
      <c r="F38" s="150">
        <v>22</v>
      </c>
      <c r="G38" s="150">
        <v>21</v>
      </c>
      <c r="H38" s="150">
        <v>9</v>
      </c>
    </row>
    <row r="39" spans="2:8" ht="12" customHeight="1" x14ac:dyDescent="0.25">
      <c r="B39" s="147" t="s">
        <v>47</v>
      </c>
      <c r="C39" s="150">
        <v>84</v>
      </c>
      <c r="D39" s="150">
        <v>0</v>
      </c>
      <c r="E39" s="150">
        <v>0</v>
      </c>
      <c r="F39" s="150">
        <v>0</v>
      </c>
      <c r="G39" s="150">
        <v>0</v>
      </c>
      <c r="H39" s="150">
        <v>0</v>
      </c>
    </row>
    <row r="40" spans="2:8" x14ac:dyDescent="0.25">
      <c r="B40" s="200" t="s">
        <v>48</v>
      </c>
      <c r="C40" s="201">
        <v>11117</v>
      </c>
      <c r="D40" s="201">
        <v>-3013</v>
      </c>
      <c r="E40" s="201">
        <v>201</v>
      </c>
      <c r="F40" s="201">
        <v>357</v>
      </c>
      <c r="G40" s="201">
        <v>531</v>
      </c>
      <c r="H40" s="201">
        <v>1826</v>
      </c>
    </row>
    <row r="41" spans="2:8" ht="7.15" customHeight="1" x14ac:dyDescent="0.25">
      <c r="B41" s="204"/>
      <c r="C41" s="205">
        <v>0</v>
      </c>
      <c r="D41" s="205">
        <v>0</v>
      </c>
      <c r="E41" s="205">
        <v>0</v>
      </c>
      <c r="F41" s="205">
        <v>0</v>
      </c>
      <c r="G41" s="205">
        <v>0</v>
      </c>
      <c r="H41" s="205">
        <v>0</v>
      </c>
    </row>
    <row r="42" spans="2:8" x14ac:dyDescent="0.25">
      <c r="B42" s="200" t="s">
        <v>49</v>
      </c>
      <c r="C42" s="201">
        <v>12322</v>
      </c>
      <c r="D42" s="201">
        <v>-9929</v>
      </c>
      <c r="E42" s="201">
        <v>-15782</v>
      </c>
      <c r="F42" s="201">
        <v>-6473</v>
      </c>
      <c r="G42" s="201">
        <v>-1559</v>
      </c>
      <c r="H42" s="201">
        <v>1367</v>
      </c>
    </row>
    <row r="43" spans="2:8" ht="17.25" customHeight="1" x14ac:dyDescent="0.25">
      <c r="B43" s="157" t="s">
        <v>50</v>
      </c>
      <c r="C43" s="352">
        <v>0</v>
      </c>
      <c r="D43" s="352">
        <v>0</v>
      </c>
      <c r="E43" s="352">
        <v>0</v>
      </c>
      <c r="F43" s="352">
        <v>0</v>
      </c>
      <c r="G43" s="352">
        <v>0</v>
      </c>
      <c r="H43" s="352">
        <v>0</v>
      </c>
    </row>
    <row r="44" spans="2:8" ht="19.5" customHeight="1" x14ac:dyDescent="0.25">
      <c r="B44" s="158" t="s">
        <v>51</v>
      </c>
      <c r="C44" s="159">
        <v>-14019</v>
      </c>
      <c r="D44" s="159">
        <v>-1374</v>
      </c>
      <c r="E44" s="159">
        <v>3886</v>
      </c>
      <c r="F44" s="159">
        <v>5836</v>
      </c>
      <c r="G44" s="159">
        <v>9672</v>
      </c>
      <c r="H44" s="159">
        <v>20947</v>
      </c>
    </row>
    <row r="45" spans="2:8" ht="12" customHeight="1" x14ac:dyDescent="0.25">
      <c r="B45" s="147" t="s">
        <v>52</v>
      </c>
      <c r="C45" s="150">
        <v>7154</v>
      </c>
      <c r="D45" s="150">
        <v>4263</v>
      </c>
      <c r="E45" s="150">
        <v>3882</v>
      </c>
      <c r="F45" s="150">
        <v>3993</v>
      </c>
      <c r="G45" s="150">
        <v>4143</v>
      </c>
      <c r="H45" s="150">
        <v>4409</v>
      </c>
    </row>
    <row r="46" spans="2:8" ht="23.25" x14ac:dyDescent="0.25">
      <c r="B46" s="21" t="s">
        <v>53</v>
      </c>
      <c r="C46" s="150">
        <v>-10</v>
      </c>
      <c r="D46" s="150">
        <v>0</v>
      </c>
      <c r="E46" s="150">
        <v>0</v>
      </c>
      <c r="F46" s="150">
        <v>0</v>
      </c>
      <c r="G46" s="150">
        <v>0</v>
      </c>
      <c r="H46" s="150">
        <v>0</v>
      </c>
    </row>
    <row r="47" spans="2:8" ht="12" customHeight="1" x14ac:dyDescent="0.25">
      <c r="B47" s="147" t="s">
        <v>54</v>
      </c>
      <c r="C47" s="150">
        <v>-13364</v>
      </c>
      <c r="D47" s="150">
        <v>-673</v>
      </c>
      <c r="E47" s="150">
        <v>1934</v>
      </c>
      <c r="F47" s="150">
        <v>1838</v>
      </c>
      <c r="G47" s="150">
        <v>4719</v>
      </c>
      <c r="H47" s="150">
        <v>9310</v>
      </c>
    </row>
    <row r="48" spans="2:8" ht="23.25" x14ac:dyDescent="0.25">
      <c r="B48" s="147" t="s">
        <v>55</v>
      </c>
      <c r="C48" s="150">
        <v>-7950</v>
      </c>
      <c r="D48" s="150">
        <v>-4979</v>
      </c>
      <c r="E48" s="150">
        <v>-1844</v>
      </c>
      <c r="F48" s="150">
        <v>-16</v>
      </c>
      <c r="G48" s="150">
        <v>780</v>
      </c>
      <c r="H48" s="150">
        <v>7221</v>
      </c>
    </row>
    <row r="49" spans="1:8" ht="12" customHeight="1" x14ac:dyDescent="0.25">
      <c r="B49" s="147" t="s">
        <v>56</v>
      </c>
      <c r="C49" s="150">
        <v>151</v>
      </c>
      <c r="D49" s="150">
        <v>15</v>
      </c>
      <c r="E49" s="150">
        <v>-86</v>
      </c>
      <c r="F49" s="150">
        <v>22</v>
      </c>
      <c r="G49" s="150">
        <v>30</v>
      </c>
      <c r="H49" s="150">
        <v>6</v>
      </c>
    </row>
    <row r="50" spans="1:8" ht="24" customHeight="1" x14ac:dyDescent="0.25">
      <c r="B50" s="158" t="s">
        <v>57</v>
      </c>
      <c r="C50" s="159">
        <v>-354</v>
      </c>
      <c r="D50" s="159">
        <v>920</v>
      </c>
      <c r="E50" s="159">
        <v>2208</v>
      </c>
      <c r="F50" s="159">
        <v>-42</v>
      </c>
      <c r="G50" s="159">
        <v>-35</v>
      </c>
      <c r="H50" s="159">
        <v>-14</v>
      </c>
    </row>
    <row r="51" spans="1:8" ht="12" customHeight="1" x14ac:dyDescent="0.25">
      <c r="B51" s="196" t="s">
        <v>58</v>
      </c>
      <c r="C51" s="150">
        <v>19</v>
      </c>
      <c r="D51" s="150">
        <v>-8</v>
      </c>
      <c r="E51" s="150">
        <v>0</v>
      </c>
      <c r="F51" s="150">
        <v>0</v>
      </c>
      <c r="G51" s="150">
        <v>0</v>
      </c>
      <c r="H51" s="150">
        <v>0</v>
      </c>
    </row>
    <row r="52" spans="1:8" ht="23.25" x14ac:dyDescent="0.25">
      <c r="A52" s="3"/>
      <c r="B52" s="21" t="s">
        <v>59</v>
      </c>
      <c r="C52" s="150">
        <v>-538</v>
      </c>
      <c r="D52" s="150">
        <v>-243</v>
      </c>
      <c r="E52" s="150">
        <v>0</v>
      </c>
      <c r="F52" s="150">
        <v>0</v>
      </c>
      <c r="G52" s="150">
        <v>0</v>
      </c>
      <c r="H52" s="150">
        <v>0</v>
      </c>
    </row>
    <row r="53" spans="1:8" ht="12" customHeight="1" x14ac:dyDescent="0.25">
      <c r="A53" s="3"/>
      <c r="B53" s="196" t="s">
        <v>47</v>
      </c>
      <c r="C53" s="150">
        <v>165</v>
      </c>
      <c r="D53" s="150">
        <v>1171</v>
      </c>
      <c r="E53" s="150">
        <v>2208</v>
      </c>
      <c r="F53" s="150">
        <v>-42</v>
      </c>
      <c r="G53" s="150">
        <v>-35</v>
      </c>
      <c r="H53" s="150">
        <v>-14</v>
      </c>
    </row>
    <row r="54" spans="1:8" ht="13.9" customHeight="1" x14ac:dyDescent="0.25">
      <c r="B54" s="200" t="s">
        <v>50</v>
      </c>
      <c r="C54" s="201">
        <v>-14372</v>
      </c>
      <c r="D54" s="201">
        <v>-454</v>
      </c>
      <c r="E54" s="201">
        <v>6094</v>
      </c>
      <c r="F54" s="201">
        <v>5795</v>
      </c>
      <c r="G54" s="201">
        <v>9637</v>
      </c>
      <c r="H54" s="201">
        <v>20932</v>
      </c>
    </row>
    <row r="55" spans="1:8" ht="0.6" customHeight="1" x14ac:dyDescent="0.25">
      <c r="B55" s="204"/>
      <c r="C55" s="205" t="e">
        <v>#VALUE!</v>
      </c>
      <c r="D55" s="205" t="e">
        <v>#VALUE!</v>
      </c>
      <c r="E55" s="205" t="e">
        <v>#VALUE!</v>
      </c>
      <c r="F55" s="205" t="e">
        <v>#VALUE!</v>
      </c>
      <c r="G55" s="205" t="e">
        <v>#VALUE!</v>
      </c>
      <c r="H55" s="205" t="e">
        <v>#VALUE!</v>
      </c>
    </row>
    <row r="56" spans="1:8" x14ac:dyDescent="0.25">
      <c r="B56" s="200" t="s">
        <v>60</v>
      </c>
      <c r="C56" s="201">
        <v>-2050</v>
      </c>
      <c r="D56" s="201">
        <v>-10382</v>
      </c>
      <c r="E56" s="201">
        <v>-9688</v>
      </c>
      <c r="F56" s="201">
        <v>-678</v>
      </c>
      <c r="G56" s="201">
        <v>8078</v>
      </c>
      <c r="H56" s="201">
        <v>22299</v>
      </c>
    </row>
    <row r="57" spans="1:8" ht="17.25" customHeight="1" x14ac:dyDescent="0.25">
      <c r="B57" s="320" t="s">
        <v>61</v>
      </c>
      <c r="C57" s="351">
        <v>0</v>
      </c>
      <c r="D57" s="351">
        <v>0</v>
      </c>
      <c r="E57" s="351">
        <v>0</v>
      </c>
      <c r="F57" s="351">
        <v>0</v>
      </c>
      <c r="G57" s="351">
        <v>0</v>
      </c>
      <c r="H57" s="351">
        <v>0</v>
      </c>
    </row>
    <row r="58" spans="1:8" ht="19.5" customHeight="1" x14ac:dyDescent="0.25">
      <c r="B58" s="206" t="s">
        <v>60</v>
      </c>
      <c r="C58" s="201">
        <v>-2050</v>
      </c>
      <c r="D58" s="201">
        <v>-10382</v>
      </c>
      <c r="E58" s="201">
        <v>-9688</v>
      </c>
      <c r="F58" s="201">
        <v>-678</v>
      </c>
      <c r="G58" s="201">
        <v>8078</v>
      </c>
      <c r="H58" s="201">
        <v>22299</v>
      </c>
    </row>
    <row r="59" spans="1:8" ht="15" customHeight="1" x14ac:dyDescent="0.25">
      <c r="B59" s="152" t="s">
        <v>62</v>
      </c>
      <c r="C59" s="150">
        <v>3256</v>
      </c>
      <c r="D59" s="150">
        <v>3466</v>
      </c>
      <c r="E59" s="150">
        <v>-6295</v>
      </c>
      <c r="F59" s="150">
        <v>-6151</v>
      </c>
      <c r="G59" s="150">
        <v>-10168</v>
      </c>
      <c r="H59" s="150">
        <v>-22759</v>
      </c>
    </row>
    <row r="60" spans="1:8" x14ac:dyDescent="0.25">
      <c r="B60" s="200" t="s">
        <v>63</v>
      </c>
      <c r="C60" s="201">
        <v>1206</v>
      </c>
      <c r="D60" s="201">
        <v>-6916</v>
      </c>
      <c r="E60" s="201">
        <v>-15984</v>
      </c>
      <c r="F60" s="201">
        <v>-6830</v>
      </c>
      <c r="G60" s="201">
        <v>-2091</v>
      </c>
      <c r="H60" s="201">
        <v>-460</v>
      </c>
    </row>
    <row r="61" spans="1:8" x14ac:dyDescent="0.25">
      <c r="B61" s="320" t="s">
        <v>64</v>
      </c>
      <c r="C61" s="156"/>
      <c r="D61" s="156"/>
      <c r="E61" s="156"/>
      <c r="F61" s="156"/>
      <c r="G61" s="156"/>
      <c r="H61" s="156"/>
    </row>
    <row r="62" spans="1:8" x14ac:dyDescent="0.25">
      <c r="B62" s="160" t="s">
        <v>65</v>
      </c>
      <c r="C62" s="150">
        <v>16464</v>
      </c>
      <c r="D62" s="150">
        <v>18070</v>
      </c>
      <c r="E62" s="150">
        <v>21209</v>
      </c>
      <c r="F62" s="150">
        <v>21637</v>
      </c>
      <c r="G62" s="150">
        <v>19504</v>
      </c>
      <c r="H62" s="150">
        <v>17699</v>
      </c>
    </row>
    <row r="63" spans="1:8" ht="12" customHeight="1" x14ac:dyDescent="0.25">
      <c r="B63" s="160" t="s">
        <v>66</v>
      </c>
      <c r="C63" s="150">
        <v>-966</v>
      </c>
      <c r="D63" s="150">
        <v>-639</v>
      </c>
      <c r="E63" s="150">
        <v>-617</v>
      </c>
      <c r="F63" s="150">
        <v>-1003</v>
      </c>
      <c r="G63" s="150">
        <v>-481</v>
      </c>
      <c r="H63" s="150">
        <v>-1200</v>
      </c>
    </row>
    <row r="64" spans="1:8" ht="12" customHeight="1" x14ac:dyDescent="0.25">
      <c r="B64" s="160" t="s">
        <v>67</v>
      </c>
      <c r="C64" s="150">
        <v>-5171</v>
      </c>
      <c r="D64" s="150">
        <v>-5948</v>
      </c>
      <c r="E64" s="150">
        <v>-7042</v>
      </c>
      <c r="F64" s="150">
        <v>-7425</v>
      </c>
      <c r="G64" s="150">
        <v>-7750</v>
      </c>
      <c r="H64" s="150">
        <v>-8044</v>
      </c>
    </row>
    <row r="65" spans="1:8" ht="12" customHeight="1" x14ac:dyDescent="0.25">
      <c r="B65" s="160" t="s">
        <v>68</v>
      </c>
      <c r="C65" s="150">
        <v>38</v>
      </c>
      <c r="D65" s="150">
        <v>839</v>
      </c>
      <c r="E65" s="150">
        <v>-119</v>
      </c>
      <c r="F65" s="150">
        <v>-303</v>
      </c>
      <c r="G65" s="150">
        <v>-78</v>
      </c>
      <c r="H65" s="150">
        <v>-85</v>
      </c>
    </row>
    <row r="66" spans="1:8" ht="12" customHeight="1" x14ac:dyDescent="0.25">
      <c r="B66" s="161" t="s">
        <v>69</v>
      </c>
      <c r="C66" s="156">
        <v>0</v>
      </c>
      <c r="D66" s="156">
        <v>0</v>
      </c>
      <c r="E66" s="156">
        <v>0</v>
      </c>
      <c r="F66" s="156">
        <v>0</v>
      </c>
      <c r="G66" s="156">
        <v>0</v>
      </c>
      <c r="H66" s="156">
        <v>0</v>
      </c>
    </row>
    <row r="67" spans="1:8" x14ac:dyDescent="0.25">
      <c r="B67" s="149" t="s">
        <v>70</v>
      </c>
      <c r="C67" s="150">
        <v>159</v>
      </c>
      <c r="D67" s="150">
        <v>2915</v>
      </c>
      <c r="E67" s="150">
        <v>864</v>
      </c>
      <c r="F67" s="150">
        <v>1080</v>
      </c>
      <c r="G67" s="150">
        <v>433</v>
      </c>
      <c r="H67" s="150">
        <v>648</v>
      </c>
    </row>
    <row r="68" spans="1:8" ht="23.25" x14ac:dyDescent="0.25">
      <c r="B68" s="149" t="s">
        <v>71</v>
      </c>
      <c r="C68" s="150">
        <v>0</v>
      </c>
      <c r="D68" s="150">
        <v>0</v>
      </c>
      <c r="E68" s="247">
        <v>572</v>
      </c>
      <c r="F68" s="150">
        <v>213</v>
      </c>
      <c r="G68" s="150">
        <v>195</v>
      </c>
      <c r="H68" s="150">
        <v>176</v>
      </c>
    </row>
    <row r="69" spans="1:8" ht="12" customHeight="1" x14ac:dyDescent="0.25">
      <c r="B69" s="244" t="s">
        <v>72</v>
      </c>
      <c r="C69" s="150">
        <v>0</v>
      </c>
      <c r="D69" s="150">
        <v>0</v>
      </c>
      <c r="E69" s="247">
        <v>0</v>
      </c>
      <c r="F69" s="150">
        <v>0</v>
      </c>
      <c r="G69" s="150">
        <v>0</v>
      </c>
      <c r="H69" s="150">
        <v>0</v>
      </c>
    </row>
    <row r="70" spans="1:8" ht="12" customHeight="1" x14ac:dyDescent="0.25">
      <c r="B70" s="149" t="s">
        <v>73</v>
      </c>
      <c r="C70" s="150">
        <v>0</v>
      </c>
      <c r="D70" s="150">
        <v>0</v>
      </c>
      <c r="E70" s="247">
        <v>696</v>
      </c>
      <c r="F70" s="150">
        <v>1158</v>
      </c>
      <c r="G70" s="150">
        <v>460</v>
      </c>
      <c r="H70" s="150">
        <v>1014</v>
      </c>
    </row>
    <row r="71" spans="1:8" ht="12" customHeight="1" x14ac:dyDescent="0.25">
      <c r="B71" s="244" t="s">
        <v>74</v>
      </c>
      <c r="C71" s="150">
        <v>0</v>
      </c>
      <c r="D71" s="150">
        <v>0</v>
      </c>
      <c r="E71" s="150">
        <v>0</v>
      </c>
      <c r="F71" s="150">
        <v>0</v>
      </c>
      <c r="G71" s="150">
        <v>0</v>
      </c>
      <c r="H71" s="150">
        <v>0</v>
      </c>
    </row>
    <row r="72" spans="1:8" ht="12" customHeight="1" x14ac:dyDescent="0.25">
      <c r="B72" s="149" t="s">
        <v>75</v>
      </c>
      <c r="C72" s="150">
        <v>-38</v>
      </c>
      <c r="D72" s="150">
        <v>-92</v>
      </c>
      <c r="E72" s="150">
        <v>-727</v>
      </c>
      <c r="F72" s="150">
        <v>-613</v>
      </c>
      <c r="G72" s="150">
        <v>-772</v>
      </c>
      <c r="H72" s="150">
        <v>-451</v>
      </c>
    </row>
    <row r="73" spans="1:8" ht="12" customHeight="1" x14ac:dyDescent="0.25">
      <c r="B73" s="147" t="s">
        <v>76</v>
      </c>
      <c r="C73" s="159">
        <v>10485</v>
      </c>
      <c r="D73" s="159">
        <v>15145</v>
      </c>
      <c r="E73" s="159">
        <v>14835</v>
      </c>
      <c r="F73" s="159">
        <v>14744</v>
      </c>
      <c r="G73" s="159">
        <v>11510</v>
      </c>
      <c r="H73" s="159">
        <v>9756</v>
      </c>
    </row>
    <row r="74" spans="1:8" x14ac:dyDescent="0.25">
      <c r="B74" s="200" t="s">
        <v>77</v>
      </c>
      <c r="C74" s="201">
        <v>-9280</v>
      </c>
      <c r="D74" s="201">
        <v>-22061</v>
      </c>
      <c r="E74" s="201">
        <v>-30819</v>
      </c>
      <c r="F74" s="201">
        <v>-21574</v>
      </c>
      <c r="G74" s="201">
        <v>-13601</v>
      </c>
      <c r="H74" s="201">
        <v>-10216</v>
      </c>
    </row>
    <row r="75" spans="1:8" x14ac:dyDescent="0.25">
      <c r="B75" s="147"/>
      <c r="C75" s="156">
        <v>0</v>
      </c>
      <c r="D75" s="156">
        <v>0</v>
      </c>
      <c r="E75" s="156">
        <v>0</v>
      </c>
      <c r="F75" s="156">
        <v>0</v>
      </c>
      <c r="G75" s="156">
        <v>0</v>
      </c>
      <c r="H75" s="156">
        <v>0</v>
      </c>
    </row>
    <row r="76" spans="1:8" x14ac:dyDescent="0.25">
      <c r="B76" s="191" t="s">
        <v>78</v>
      </c>
      <c r="C76" s="192">
        <v>0</v>
      </c>
      <c r="D76" s="192">
        <v>0</v>
      </c>
      <c r="E76" s="192">
        <v>0</v>
      </c>
      <c r="F76" s="192">
        <v>0</v>
      </c>
      <c r="G76" s="192">
        <v>0</v>
      </c>
      <c r="H76" s="192">
        <v>0</v>
      </c>
    </row>
    <row r="77" spans="1:8" x14ac:dyDescent="0.25">
      <c r="B77" s="193" t="s">
        <v>79</v>
      </c>
      <c r="C77" s="195">
        <v>16623</v>
      </c>
      <c r="D77" s="195">
        <v>20985</v>
      </c>
      <c r="E77" s="195">
        <v>22644</v>
      </c>
      <c r="F77" s="195">
        <v>22930</v>
      </c>
      <c r="G77" s="195">
        <v>20131</v>
      </c>
      <c r="H77" s="195">
        <v>18523</v>
      </c>
    </row>
    <row r="78" spans="1:8" x14ac:dyDescent="0.25">
      <c r="B78" s="162"/>
      <c r="C78" s="162"/>
      <c r="D78" s="162"/>
      <c r="E78" s="162"/>
      <c r="F78" s="162"/>
      <c r="G78" s="162"/>
      <c r="H78" s="162"/>
    </row>
    <row r="80" spans="1:8" ht="123.6" customHeight="1" x14ac:dyDescent="0.25">
      <c r="A80" s="329" t="s">
        <v>80</v>
      </c>
      <c r="B80" s="330"/>
      <c r="C80" s="330"/>
      <c r="D80" s="330"/>
      <c r="E80" s="330"/>
      <c r="F80" s="330"/>
      <c r="G80" s="330"/>
    </row>
  </sheetData>
  <mergeCells count="3">
    <mergeCell ref="F4:H4"/>
    <mergeCell ref="B32:D32"/>
    <mergeCell ref="A80:G80"/>
  </mergeCells>
  <pageMargins left="0.25" right="0.25" top="0.75" bottom="0.75" header="0.3" footer="0.3"/>
  <pageSetup paperSize="8" fitToHeight="0" orientation="portrait" horizontalDpi="300" verticalDpi="300"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0311-CF27-47F5-A426-DBB69405BC59}">
  <sheetPr>
    <tabColor theme="7" tint="0.39997558519241921"/>
    <pageSetUpPr fitToPage="1"/>
  </sheetPr>
  <dimension ref="A1:H63"/>
  <sheetViews>
    <sheetView showGridLines="0" zoomScaleNormal="100" workbookViewId="0">
      <selection activeCell="C54" sqref="C54:H54"/>
    </sheetView>
  </sheetViews>
  <sheetFormatPr defaultColWidth="9.140625" defaultRowHeight="15" x14ac:dyDescent="0.25"/>
  <cols>
    <col min="1" max="1" width="9.42578125" style="137" customWidth="1"/>
    <col min="2" max="2" width="51.42578125" style="57" customWidth="1"/>
    <col min="3" max="8" width="8.28515625" style="57" customWidth="1"/>
    <col min="9" max="16384" width="9.140625" style="57"/>
  </cols>
  <sheetData>
    <row r="1" spans="2:8" x14ac:dyDescent="0.25">
      <c r="B1" s="251" t="s">
        <v>81</v>
      </c>
      <c r="C1" s="163"/>
      <c r="D1" s="163"/>
      <c r="E1" s="163"/>
      <c r="F1" s="163"/>
      <c r="G1" s="163"/>
      <c r="H1" s="163"/>
    </row>
    <row r="2" spans="2:8" x14ac:dyDescent="0.25">
      <c r="B2" s="164"/>
      <c r="C2" s="164"/>
      <c r="D2" s="164"/>
      <c r="E2" s="164"/>
      <c r="F2" s="164"/>
      <c r="G2" s="164"/>
      <c r="H2" s="164"/>
    </row>
    <row r="3" spans="2:8" ht="12.75" customHeight="1" x14ac:dyDescent="0.25">
      <c r="B3" s="209"/>
      <c r="C3" s="210">
        <v>43617</v>
      </c>
      <c r="D3" s="210">
        <v>43983</v>
      </c>
      <c r="E3" s="210">
        <v>44348</v>
      </c>
      <c r="F3" s="210">
        <v>44713</v>
      </c>
      <c r="G3" s="210">
        <v>45078</v>
      </c>
      <c r="H3" s="210">
        <v>45444</v>
      </c>
    </row>
    <row r="4" spans="2:8" ht="12" customHeight="1" x14ac:dyDescent="0.25">
      <c r="B4" s="209"/>
      <c r="C4" s="242" t="s">
        <v>82</v>
      </c>
      <c r="D4" s="321" t="s">
        <v>12</v>
      </c>
      <c r="E4" s="321" t="s">
        <v>13</v>
      </c>
      <c r="F4" s="331" t="s">
        <v>14</v>
      </c>
      <c r="G4" s="331"/>
      <c r="H4" s="331"/>
    </row>
    <row r="5" spans="2:8" ht="12.75" customHeight="1" x14ac:dyDescent="0.25">
      <c r="B5" s="207"/>
      <c r="C5" s="208" t="s">
        <v>15</v>
      </c>
      <c r="D5" s="208" t="s">
        <v>15</v>
      </c>
      <c r="E5" s="208" t="s">
        <v>15</v>
      </c>
      <c r="F5" s="208" t="s">
        <v>15</v>
      </c>
      <c r="G5" s="208" t="s">
        <v>15</v>
      </c>
      <c r="H5" s="208" t="s">
        <v>15</v>
      </c>
    </row>
    <row r="6" spans="2:8" ht="12.75" customHeight="1" x14ac:dyDescent="0.25">
      <c r="B6" s="144" t="s">
        <v>83</v>
      </c>
      <c r="C6" s="147"/>
      <c r="D6" s="147"/>
      <c r="E6" s="147"/>
      <c r="F6" s="147"/>
      <c r="G6" s="147"/>
      <c r="H6" s="147"/>
    </row>
    <row r="7" spans="2:8" ht="12.75" customHeight="1" x14ac:dyDescent="0.25">
      <c r="B7" s="320" t="s">
        <v>84</v>
      </c>
      <c r="C7" s="147"/>
      <c r="D7" s="147"/>
      <c r="E7" s="147"/>
      <c r="F7" s="147"/>
      <c r="G7" s="147"/>
      <c r="H7" s="147"/>
    </row>
    <row r="8" spans="2:8" ht="11.85" customHeight="1" x14ac:dyDescent="0.25">
      <c r="B8" s="166" t="s">
        <v>85</v>
      </c>
      <c r="C8" s="150">
        <v>1969</v>
      </c>
      <c r="D8" s="150">
        <v>6134</v>
      </c>
      <c r="E8" s="150">
        <v>1063</v>
      </c>
      <c r="F8" s="150">
        <v>994</v>
      </c>
      <c r="G8" s="150">
        <v>885</v>
      </c>
      <c r="H8" s="150">
        <v>836</v>
      </c>
    </row>
    <row r="9" spans="2:8" ht="11.85" customHeight="1" x14ac:dyDescent="0.25">
      <c r="B9" s="166" t="s">
        <v>86</v>
      </c>
      <c r="C9" s="150">
        <v>7491</v>
      </c>
      <c r="D9" s="150">
        <v>11281</v>
      </c>
      <c r="E9" s="150">
        <v>10716</v>
      </c>
      <c r="F9" s="150">
        <v>10551</v>
      </c>
      <c r="G9" s="150">
        <v>10786</v>
      </c>
      <c r="H9" s="150">
        <v>11596</v>
      </c>
    </row>
    <row r="10" spans="2:8" ht="11.85" customHeight="1" x14ac:dyDescent="0.25">
      <c r="B10" s="147" t="s">
        <v>87</v>
      </c>
      <c r="C10" s="150">
        <v>0</v>
      </c>
      <c r="D10" s="150">
        <v>0</v>
      </c>
      <c r="E10" s="150">
        <v>0</v>
      </c>
      <c r="F10" s="150">
        <v>0</v>
      </c>
      <c r="G10" s="150">
        <v>0</v>
      </c>
      <c r="H10" s="150">
        <v>0</v>
      </c>
    </row>
    <row r="11" spans="2:8" ht="11.85" customHeight="1" x14ac:dyDescent="0.25">
      <c r="B11" s="149" t="s">
        <v>88</v>
      </c>
      <c r="C11" s="150">
        <v>43333</v>
      </c>
      <c r="D11" s="150">
        <v>40874</v>
      </c>
      <c r="E11" s="150">
        <v>41870</v>
      </c>
      <c r="F11" s="150">
        <v>42786</v>
      </c>
      <c r="G11" s="150">
        <v>45274</v>
      </c>
      <c r="H11" s="150">
        <v>49197</v>
      </c>
    </row>
    <row r="12" spans="2:8" ht="11.85" customHeight="1" x14ac:dyDescent="0.25">
      <c r="B12" s="149" t="s">
        <v>89</v>
      </c>
      <c r="C12" s="150">
        <v>2591</v>
      </c>
      <c r="D12" s="150">
        <v>1533</v>
      </c>
      <c r="E12" s="150">
        <v>1793</v>
      </c>
      <c r="F12" s="150">
        <v>1241</v>
      </c>
      <c r="G12" s="150">
        <v>1276</v>
      </c>
      <c r="H12" s="150">
        <v>1289</v>
      </c>
    </row>
    <row r="13" spans="2:8" ht="11.85" customHeight="1" x14ac:dyDescent="0.25">
      <c r="B13" s="166" t="s">
        <v>90</v>
      </c>
      <c r="C13" s="150">
        <v>1193</v>
      </c>
      <c r="D13" s="150">
        <v>1239</v>
      </c>
      <c r="E13" s="150">
        <v>1303</v>
      </c>
      <c r="F13" s="150">
        <v>1688</v>
      </c>
      <c r="G13" s="150">
        <v>2011</v>
      </c>
      <c r="H13" s="150">
        <v>2401</v>
      </c>
    </row>
    <row r="14" spans="2:8" ht="11.85" customHeight="1" x14ac:dyDescent="0.25">
      <c r="B14" s="166" t="s">
        <v>91</v>
      </c>
      <c r="C14" s="150">
        <v>32</v>
      </c>
      <c r="D14" s="150">
        <v>15</v>
      </c>
      <c r="E14" s="150">
        <v>35</v>
      </c>
      <c r="F14" s="150">
        <v>51</v>
      </c>
      <c r="G14" s="150">
        <v>46</v>
      </c>
      <c r="H14" s="150">
        <v>45</v>
      </c>
    </row>
    <row r="15" spans="2:8" ht="11.85" customHeight="1" x14ac:dyDescent="0.25">
      <c r="B15" s="166" t="s">
        <v>92</v>
      </c>
      <c r="C15" s="150">
        <v>2245</v>
      </c>
      <c r="D15" s="150">
        <v>2127</v>
      </c>
      <c r="E15" s="150">
        <v>2171</v>
      </c>
      <c r="F15" s="150">
        <v>2236</v>
      </c>
      <c r="G15" s="150">
        <v>2322</v>
      </c>
      <c r="H15" s="150">
        <v>2420</v>
      </c>
    </row>
    <row r="16" spans="2:8" ht="11.85" customHeight="1" x14ac:dyDescent="0.25">
      <c r="B16" s="166" t="s">
        <v>93</v>
      </c>
      <c r="C16" s="150">
        <v>0</v>
      </c>
      <c r="D16" s="150">
        <v>0</v>
      </c>
      <c r="E16" s="150">
        <v>0</v>
      </c>
      <c r="F16" s="150">
        <v>0</v>
      </c>
      <c r="G16" s="150">
        <v>0</v>
      </c>
      <c r="H16" s="150">
        <v>0</v>
      </c>
    </row>
    <row r="17" spans="1:8" ht="11.85" customHeight="1" x14ac:dyDescent="0.25">
      <c r="B17" s="149" t="s">
        <v>94</v>
      </c>
      <c r="C17" s="150">
        <v>98573</v>
      </c>
      <c r="D17" s="150">
        <v>100249</v>
      </c>
      <c r="E17" s="150">
        <v>101962</v>
      </c>
      <c r="F17" s="150">
        <v>105344</v>
      </c>
      <c r="G17" s="150">
        <v>108154</v>
      </c>
      <c r="H17" s="150">
        <v>116335</v>
      </c>
    </row>
    <row r="18" spans="1:8" ht="11.85" customHeight="1" x14ac:dyDescent="0.25">
      <c r="B18" s="149" t="s">
        <v>95</v>
      </c>
      <c r="C18" s="150">
        <v>12055</v>
      </c>
      <c r="D18" s="150">
        <v>11866</v>
      </c>
      <c r="E18" s="150">
        <v>12163</v>
      </c>
      <c r="F18" s="150">
        <v>11383</v>
      </c>
      <c r="G18" s="150">
        <v>11377</v>
      </c>
      <c r="H18" s="150">
        <v>11218</v>
      </c>
    </row>
    <row r="19" spans="1:8" ht="11.85" customHeight="1" x14ac:dyDescent="0.25">
      <c r="B19" s="149" t="s">
        <v>96</v>
      </c>
      <c r="C19" s="150">
        <v>8</v>
      </c>
      <c r="D19" s="150">
        <v>7</v>
      </c>
      <c r="E19" s="150">
        <v>7</v>
      </c>
      <c r="F19" s="150">
        <v>7</v>
      </c>
      <c r="G19" s="150">
        <v>7</v>
      </c>
      <c r="H19" s="150">
        <v>7</v>
      </c>
    </row>
    <row r="20" spans="1:8" ht="12" customHeight="1" x14ac:dyDescent="0.25">
      <c r="B20" s="202" t="s">
        <v>97</v>
      </c>
      <c r="C20" s="211">
        <v>169490</v>
      </c>
      <c r="D20" s="211">
        <v>175326</v>
      </c>
      <c r="E20" s="211">
        <v>173081</v>
      </c>
      <c r="F20" s="211">
        <v>176281</v>
      </c>
      <c r="G20" s="211">
        <v>182136</v>
      </c>
      <c r="H20" s="211">
        <v>195343</v>
      </c>
    </row>
    <row r="21" spans="1:8" ht="12.75" customHeight="1" x14ac:dyDescent="0.25">
      <c r="B21" s="144" t="s">
        <v>98</v>
      </c>
      <c r="C21" s="150">
        <v>0</v>
      </c>
      <c r="D21" s="150">
        <v>0</v>
      </c>
      <c r="E21" s="150">
        <v>0</v>
      </c>
      <c r="F21" s="150">
        <v>0</v>
      </c>
      <c r="G21" s="150">
        <v>0</v>
      </c>
      <c r="H21" s="150">
        <v>0</v>
      </c>
    </row>
    <row r="22" spans="1:8" ht="11.85" customHeight="1" x14ac:dyDescent="0.25">
      <c r="A22" s="3"/>
      <c r="B22" s="114" t="s">
        <v>99</v>
      </c>
      <c r="C22" s="150">
        <v>0</v>
      </c>
      <c r="D22" s="150">
        <v>24</v>
      </c>
      <c r="E22" s="150">
        <v>24</v>
      </c>
      <c r="F22" s="150">
        <v>24</v>
      </c>
      <c r="G22" s="150">
        <v>24</v>
      </c>
      <c r="H22" s="150">
        <v>25</v>
      </c>
    </row>
    <row r="23" spans="1:8" ht="11.85" customHeight="1" x14ac:dyDescent="0.25">
      <c r="B23" s="166" t="s">
        <v>100</v>
      </c>
      <c r="C23" s="150">
        <v>399</v>
      </c>
      <c r="D23" s="150">
        <v>1188</v>
      </c>
      <c r="E23" s="150">
        <v>1150</v>
      </c>
      <c r="F23" s="150">
        <v>910</v>
      </c>
      <c r="G23" s="150">
        <v>896</v>
      </c>
      <c r="H23" s="150">
        <v>892</v>
      </c>
    </row>
    <row r="24" spans="1:8" ht="11.85" customHeight="1" x14ac:dyDescent="0.25">
      <c r="B24" s="166" t="s">
        <v>101</v>
      </c>
      <c r="C24" s="150">
        <v>10</v>
      </c>
      <c r="D24" s="150">
        <v>14</v>
      </c>
      <c r="E24" s="150">
        <v>14</v>
      </c>
      <c r="F24" s="150">
        <v>14</v>
      </c>
      <c r="G24" s="150">
        <v>14</v>
      </c>
      <c r="H24" s="150">
        <v>14</v>
      </c>
    </row>
    <row r="25" spans="1:8" ht="11.85" customHeight="1" x14ac:dyDescent="0.25">
      <c r="B25" s="166" t="s">
        <v>102</v>
      </c>
      <c r="C25" s="150">
        <v>222</v>
      </c>
      <c r="D25" s="150">
        <v>286</v>
      </c>
      <c r="E25" s="150">
        <v>131</v>
      </c>
      <c r="F25" s="150">
        <v>129</v>
      </c>
      <c r="G25" s="150">
        <v>127</v>
      </c>
      <c r="H25" s="150">
        <v>125</v>
      </c>
    </row>
    <row r="26" spans="1:8" ht="11.85" customHeight="1" x14ac:dyDescent="0.25">
      <c r="B26" s="166" t="s">
        <v>103</v>
      </c>
      <c r="C26" s="150">
        <v>0</v>
      </c>
      <c r="D26" s="150">
        <v>0</v>
      </c>
      <c r="E26" s="150">
        <v>0</v>
      </c>
      <c r="F26" s="150">
        <v>0</v>
      </c>
      <c r="G26" s="150">
        <v>0</v>
      </c>
      <c r="H26" s="150">
        <v>0</v>
      </c>
    </row>
    <row r="27" spans="1:8" ht="11.85" customHeight="1" x14ac:dyDescent="0.25">
      <c r="B27" s="149" t="s">
        <v>104</v>
      </c>
      <c r="C27" s="150">
        <v>90748</v>
      </c>
      <c r="D27" s="150">
        <v>94822</v>
      </c>
      <c r="E27" s="150">
        <v>100827</v>
      </c>
      <c r="F27" s="150">
        <v>104364</v>
      </c>
      <c r="G27" s="150">
        <v>106148</v>
      </c>
      <c r="H27" s="150">
        <v>106991</v>
      </c>
    </row>
    <row r="28" spans="1:8" ht="11.85" customHeight="1" x14ac:dyDescent="0.25">
      <c r="B28" s="149" t="s">
        <v>105</v>
      </c>
      <c r="C28" s="150">
        <v>12162</v>
      </c>
      <c r="D28" s="150">
        <v>12538</v>
      </c>
      <c r="E28" s="150">
        <v>13099</v>
      </c>
      <c r="F28" s="150">
        <v>13421</v>
      </c>
      <c r="G28" s="150">
        <v>13317</v>
      </c>
      <c r="H28" s="150">
        <v>13260</v>
      </c>
    </row>
    <row r="29" spans="1:8" ht="11.85" customHeight="1" x14ac:dyDescent="0.25">
      <c r="B29" s="149" t="s">
        <v>106</v>
      </c>
      <c r="C29" s="150">
        <v>118190</v>
      </c>
      <c r="D29" s="150">
        <v>124406</v>
      </c>
      <c r="E29" s="150">
        <v>158563</v>
      </c>
      <c r="F29" s="150">
        <v>172044</v>
      </c>
      <c r="G29" s="150">
        <v>185475</v>
      </c>
      <c r="H29" s="150">
        <v>200008</v>
      </c>
    </row>
    <row r="30" spans="1:8" ht="11.85" customHeight="1" x14ac:dyDescent="0.25">
      <c r="A30" s="3"/>
      <c r="B30" s="114" t="s">
        <v>107</v>
      </c>
      <c r="C30" s="150">
        <v>0</v>
      </c>
      <c r="D30" s="150">
        <v>6503</v>
      </c>
      <c r="E30" s="150">
        <v>6853</v>
      </c>
      <c r="F30" s="150">
        <v>7033</v>
      </c>
      <c r="G30" s="150">
        <v>6539</v>
      </c>
      <c r="H30" s="150">
        <v>6331</v>
      </c>
    </row>
    <row r="31" spans="1:8" ht="11.85" customHeight="1" x14ac:dyDescent="0.25">
      <c r="B31" s="166" t="s">
        <v>108</v>
      </c>
      <c r="C31" s="150">
        <v>3694</v>
      </c>
      <c r="D31" s="150">
        <v>3686</v>
      </c>
      <c r="E31" s="150">
        <v>4496</v>
      </c>
      <c r="F31" s="150">
        <v>4579</v>
      </c>
      <c r="G31" s="150">
        <v>4689</v>
      </c>
      <c r="H31" s="150">
        <v>4476</v>
      </c>
    </row>
    <row r="32" spans="1:8" ht="11.85" customHeight="1" x14ac:dyDescent="0.25">
      <c r="B32" s="166" t="s">
        <v>96</v>
      </c>
      <c r="C32" s="150">
        <v>6266</v>
      </c>
      <c r="D32" s="150">
        <v>6858</v>
      </c>
      <c r="E32" s="150">
        <v>1492</v>
      </c>
      <c r="F32" s="150">
        <v>1949</v>
      </c>
      <c r="G32" s="150">
        <v>2423</v>
      </c>
      <c r="H32" s="150">
        <v>2511</v>
      </c>
    </row>
    <row r="33" spans="2:8" ht="11.85" customHeight="1" x14ac:dyDescent="0.25">
      <c r="B33" s="202" t="s">
        <v>109</v>
      </c>
      <c r="C33" s="211">
        <v>231690</v>
      </c>
      <c r="D33" s="211">
        <v>250325</v>
      </c>
      <c r="E33" s="211">
        <v>286649</v>
      </c>
      <c r="F33" s="211">
        <v>304468</v>
      </c>
      <c r="G33" s="211">
        <v>319652</v>
      </c>
      <c r="H33" s="211">
        <v>334631</v>
      </c>
    </row>
    <row r="34" spans="2:8" ht="11.85" customHeight="1" x14ac:dyDescent="0.25">
      <c r="B34" s="202" t="s">
        <v>110</v>
      </c>
      <c r="C34" s="212">
        <v>401181</v>
      </c>
      <c r="D34" s="212">
        <v>425651</v>
      </c>
      <c r="E34" s="212">
        <v>459731</v>
      </c>
      <c r="F34" s="212">
        <v>480748</v>
      </c>
      <c r="G34" s="212">
        <v>501788</v>
      </c>
      <c r="H34" s="212">
        <v>529974</v>
      </c>
    </row>
    <row r="35" spans="2:8" ht="11.85" customHeight="1" x14ac:dyDescent="0.25">
      <c r="B35" s="144" t="s">
        <v>111</v>
      </c>
      <c r="C35" s="150">
        <v>0</v>
      </c>
      <c r="D35" s="150">
        <v>0</v>
      </c>
      <c r="E35" s="150">
        <v>0</v>
      </c>
      <c r="F35" s="150">
        <v>0</v>
      </c>
      <c r="G35" s="150">
        <v>0</v>
      </c>
      <c r="H35" s="150">
        <v>0</v>
      </c>
    </row>
    <row r="36" spans="2:8" ht="11.85" customHeight="1" x14ac:dyDescent="0.25">
      <c r="B36" s="166" t="s">
        <v>112</v>
      </c>
      <c r="C36" s="150">
        <v>67</v>
      </c>
      <c r="D36" s="150">
        <v>69</v>
      </c>
      <c r="E36" s="150">
        <v>69</v>
      </c>
      <c r="F36" s="150">
        <v>69</v>
      </c>
      <c r="G36" s="150">
        <v>69</v>
      </c>
      <c r="H36" s="150">
        <v>69</v>
      </c>
    </row>
    <row r="37" spans="2:8" ht="11.85" customHeight="1" x14ac:dyDescent="0.25">
      <c r="B37" s="166" t="s">
        <v>113</v>
      </c>
      <c r="C37" s="150">
        <v>7079</v>
      </c>
      <c r="D37" s="150">
        <v>7031</v>
      </c>
      <c r="E37" s="150">
        <v>7428</v>
      </c>
      <c r="F37" s="150">
        <v>7775</v>
      </c>
      <c r="G37" s="150">
        <v>7592</v>
      </c>
      <c r="H37" s="150">
        <v>7580</v>
      </c>
    </row>
    <row r="38" spans="2:8" ht="11.85" customHeight="1" x14ac:dyDescent="0.25">
      <c r="B38" s="166" t="s">
        <v>114</v>
      </c>
      <c r="C38" s="150">
        <v>0</v>
      </c>
      <c r="D38" s="150">
        <v>1156</v>
      </c>
      <c r="E38" s="150">
        <v>1149</v>
      </c>
      <c r="F38" s="150">
        <v>1145</v>
      </c>
      <c r="G38" s="150">
        <v>1145</v>
      </c>
      <c r="H38" s="150">
        <v>1143</v>
      </c>
    </row>
    <row r="39" spans="2:8" ht="11.85" customHeight="1" x14ac:dyDescent="0.25">
      <c r="B39" s="166" t="s">
        <v>115</v>
      </c>
      <c r="C39" s="150">
        <v>207</v>
      </c>
      <c r="D39" s="150">
        <v>392</v>
      </c>
      <c r="E39" s="150">
        <v>387</v>
      </c>
      <c r="F39" s="150">
        <v>386</v>
      </c>
      <c r="G39" s="150">
        <v>384</v>
      </c>
      <c r="H39" s="150">
        <v>383</v>
      </c>
    </row>
    <row r="40" spans="2:8" ht="11.85" customHeight="1" x14ac:dyDescent="0.25">
      <c r="B40" s="166" t="s">
        <v>116</v>
      </c>
      <c r="C40" s="150">
        <v>37656</v>
      </c>
      <c r="D40" s="150">
        <v>67885</v>
      </c>
      <c r="E40" s="150">
        <v>98174</v>
      </c>
      <c r="F40" s="150">
        <v>121128</v>
      </c>
      <c r="G40" s="150">
        <v>140259</v>
      </c>
      <c r="H40" s="150">
        <v>157166</v>
      </c>
    </row>
    <row r="41" spans="2:8" ht="11.85" customHeight="1" x14ac:dyDescent="0.25">
      <c r="B41" s="166" t="s">
        <v>117</v>
      </c>
      <c r="C41" s="150">
        <v>756</v>
      </c>
      <c r="D41" s="150">
        <v>696</v>
      </c>
      <c r="E41" s="150">
        <v>585</v>
      </c>
      <c r="F41" s="150">
        <v>560</v>
      </c>
      <c r="G41" s="150">
        <v>505</v>
      </c>
      <c r="H41" s="150">
        <v>452</v>
      </c>
    </row>
    <row r="42" spans="2:8" ht="11.85" customHeight="1" x14ac:dyDescent="0.25">
      <c r="B42" s="166" t="s">
        <v>118</v>
      </c>
      <c r="C42" s="150">
        <v>20802</v>
      </c>
      <c r="D42" s="150">
        <v>22566</v>
      </c>
      <c r="E42" s="150">
        <v>23315</v>
      </c>
      <c r="F42" s="150">
        <v>23890</v>
      </c>
      <c r="G42" s="150">
        <v>24126</v>
      </c>
      <c r="H42" s="150">
        <v>23780</v>
      </c>
    </row>
    <row r="43" spans="2:8" ht="11.85" customHeight="1" x14ac:dyDescent="0.25">
      <c r="B43" s="166" t="s">
        <v>119</v>
      </c>
      <c r="C43" s="150">
        <v>67696</v>
      </c>
      <c r="D43" s="150">
        <v>67890</v>
      </c>
      <c r="E43" s="150">
        <v>66776</v>
      </c>
      <c r="F43" s="150">
        <v>65568</v>
      </c>
      <c r="G43" s="150">
        <v>60216</v>
      </c>
      <c r="H43" s="150">
        <v>50303</v>
      </c>
    </row>
    <row r="44" spans="2:8" ht="11.85" customHeight="1" x14ac:dyDescent="0.25">
      <c r="B44" s="166" t="s">
        <v>120</v>
      </c>
      <c r="C44" s="150">
        <v>3</v>
      </c>
      <c r="D44" s="150">
        <v>80</v>
      </c>
      <c r="E44" s="150">
        <v>40</v>
      </c>
      <c r="F44" s="150">
        <v>5</v>
      </c>
      <c r="G44" s="150">
        <v>5</v>
      </c>
      <c r="H44" s="150">
        <v>1</v>
      </c>
    </row>
    <row r="45" spans="2:8" ht="11.85" customHeight="1" x14ac:dyDescent="0.25">
      <c r="B45" s="166" t="s">
        <v>121</v>
      </c>
      <c r="C45" s="150">
        <v>108</v>
      </c>
      <c r="D45" s="150">
        <v>82</v>
      </c>
      <c r="E45" s="150">
        <v>95</v>
      </c>
      <c r="F45" s="150">
        <v>95</v>
      </c>
      <c r="G45" s="150">
        <v>117</v>
      </c>
      <c r="H45" s="150">
        <v>159</v>
      </c>
    </row>
    <row r="46" spans="2:8" ht="11.85" customHeight="1" x14ac:dyDescent="0.25">
      <c r="B46" s="166" t="s">
        <v>122</v>
      </c>
      <c r="C46" s="150">
        <v>11604</v>
      </c>
      <c r="D46" s="150">
        <v>14101</v>
      </c>
      <c r="E46" s="150">
        <v>13457</v>
      </c>
      <c r="F46" s="150">
        <v>13002</v>
      </c>
      <c r="G46" s="150">
        <v>12676</v>
      </c>
      <c r="H46" s="150">
        <v>12465</v>
      </c>
    </row>
    <row r="47" spans="2:8" ht="11.85" customHeight="1" x14ac:dyDescent="0.25">
      <c r="B47" s="166" t="s">
        <v>96</v>
      </c>
      <c r="C47" s="150">
        <v>6134</v>
      </c>
      <c r="D47" s="150">
        <v>5015</v>
      </c>
      <c r="E47" s="150">
        <v>19255</v>
      </c>
      <c r="F47" s="150">
        <v>18805</v>
      </c>
      <c r="G47" s="150">
        <v>18296</v>
      </c>
      <c r="H47" s="150">
        <v>17776</v>
      </c>
    </row>
    <row r="48" spans="2:8" ht="11.85" customHeight="1" x14ac:dyDescent="0.25">
      <c r="B48" s="202" t="s">
        <v>123</v>
      </c>
      <c r="C48" s="212">
        <v>152110</v>
      </c>
      <c r="D48" s="212">
        <v>186964</v>
      </c>
      <c r="E48" s="212">
        <v>230731</v>
      </c>
      <c r="F48" s="212">
        <v>252427</v>
      </c>
      <c r="G48" s="212">
        <v>265390</v>
      </c>
      <c r="H48" s="212">
        <v>271277</v>
      </c>
    </row>
    <row r="49" spans="1:8" ht="11.85" customHeight="1" x14ac:dyDescent="0.25">
      <c r="B49" s="213" t="s">
        <v>124</v>
      </c>
      <c r="C49" s="212">
        <v>249070</v>
      </c>
      <c r="D49" s="212">
        <v>238688</v>
      </c>
      <c r="E49" s="212">
        <v>228999</v>
      </c>
      <c r="F49" s="212">
        <v>228321</v>
      </c>
      <c r="G49" s="212">
        <v>236398</v>
      </c>
      <c r="H49" s="212">
        <v>258698</v>
      </c>
    </row>
    <row r="50" spans="1:8" ht="11.85" customHeight="1" x14ac:dyDescent="0.25">
      <c r="B50" s="144" t="s">
        <v>125</v>
      </c>
      <c r="C50" s="150">
        <v>0</v>
      </c>
      <c r="D50" s="150">
        <v>0</v>
      </c>
      <c r="E50" s="150">
        <v>0</v>
      </c>
      <c r="F50" s="150">
        <v>0</v>
      </c>
      <c r="G50" s="150">
        <v>0</v>
      </c>
      <c r="H50" s="150">
        <v>0</v>
      </c>
    </row>
    <row r="51" spans="1:8" ht="11.85" customHeight="1" x14ac:dyDescent="0.25">
      <c r="B51" s="166" t="s">
        <v>126</v>
      </c>
      <c r="C51" s="150">
        <v>75722</v>
      </c>
      <c r="D51" s="150">
        <v>67479</v>
      </c>
      <c r="E51" s="150">
        <v>54818</v>
      </c>
      <c r="F51" s="150">
        <v>50148</v>
      </c>
      <c r="G51" s="150">
        <v>53279</v>
      </c>
      <c r="H51" s="150">
        <v>63928</v>
      </c>
    </row>
    <row r="52" spans="1:8" ht="11.85" customHeight="1" x14ac:dyDescent="0.25">
      <c r="B52" s="166" t="s">
        <v>127</v>
      </c>
      <c r="C52" s="150">
        <v>173348</v>
      </c>
      <c r="D52" s="150">
        <v>171209</v>
      </c>
      <c r="E52" s="150">
        <v>174181</v>
      </c>
      <c r="F52" s="150">
        <v>178173</v>
      </c>
      <c r="G52" s="150">
        <v>183119</v>
      </c>
      <c r="H52" s="150">
        <v>194769</v>
      </c>
    </row>
    <row r="53" spans="1:8" ht="11.85" customHeight="1" x14ac:dyDescent="0.25">
      <c r="B53" s="213" t="s">
        <v>128</v>
      </c>
      <c r="C53" s="212">
        <v>249070</v>
      </c>
      <c r="D53" s="212">
        <v>238688</v>
      </c>
      <c r="E53" s="212">
        <v>228999</v>
      </c>
      <c r="F53" s="212">
        <v>228321</v>
      </c>
      <c r="G53" s="212">
        <v>236398</v>
      </c>
      <c r="H53" s="212">
        <v>258698</v>
      </c>
    </row>
    <row r="54" spans="1:8" ht="11.85" customHeight="1" x14ac:dyDescent="0.25">
      <c r="B54" s="194" t="s">
        <v>78</v>
      </c>
      <c r="C54" s="150">
        <v>0</v>
      </c>
      <c r="D54" s="150">
        <v>0</v>
      </c>
      <c r="E54" s="150">
        <v>0</v>
      </c>
      <c r="F54" s="150">
        <v>0</v>
      </c>
      <c r="G54" s="150">
        <v>0</v>
      </c>
      <c r="H54" s="150">
        <v>0</v>
      </c>
    </row>
    <row r="55" spans="1:8" ht="11.85" customHeight="1" x14ac:dyDescent="0.25">
      <c r="B55" s="202" t="s">
        <v>129</v>
      </c>
      <c r="C55" s="211">
        <v>-10401</v>
      </c>
      <c r="D55" s="211">
        <v>19261</v>
      </c>
      <c r="E55" s="211">
        <v>53187</v>
      </c>
      <c r="F55" s="211">
        <v>75433</v>
      </c>
      <c r="G55" s="211">
        <v>91771</v>
      </c>
      <c r="H55" s="211">
        <v>104347</v>
      </c>
    </row>
    <row r="56" spans="1:8" ht="11.85" customHeight="1" x14ac:dyDescent="0.25">
      <c r="B56" s="202" t="s">
        <v>130</v>
      </c>
      <c r="C56" s="211">
        <v>81194</v>
      </c>
      <c r="D56" s="211">
        <v>111887</v>
      </c>
      <c r="E56" s="211">
        <v>159612</v>
      </c>
      <c r="F56" s="211">
        <v>181491</v>
      </c>
      <c r="G56" s="211">
        <v>191407</v>
      </c>
      <c r="H56" s="211">
        <v>192269</v>
      </c>
    </row>
    <row r="57" spans="1:8" ht="11.85" customHeight="1" x14ac:dyDescent="0.25">
      <c r="B57" s="214" t="s">
        <v>131</v>
      </c>
      <c r="C57" s="215">
        <v>17380</v>
      </c>
      <c r="D57" s="215">
        <v>-11638</v>
      </c>
      <c r="E57" s="215">
        <v>-57650</v>
      </c>
      <c r="F57" s="215">
        <v>-76147</v>
      </c>
      <c r="G57" s="215">
        <v>-83254</v>
      </c>
      <c r="H57" s="215">
        <v>-75934</v>
      </c>
    </row>
    <row r="58" spans="1:8" x14ac:dyDescent="0.25">
      <c r="C58" s="167"/>
      <c r="D58" s="167"/>
      <c r="E58" s="167"/>
      <c r="F58" s="167"/>
      <c r="G58" s="167"/>
      <c r="H58" s="167"/>
    </row>
    <row r="60" spans="1:8" s="310" customFormat="1" ht="11.25" x14ac:dyDescent="0.2">
      <c r="A60" s="139" t="s">
        <v>132</v>
      </c>
    </row>
    <row r="61" spans="1:8" s="310" customFormat="1" ht="11.25" x14ac:dyDescent="0.2">
      <c r="A61" s="139" t="s">
        <v>133</v>
      </c>
    </row>
    <row r="62" spans="1:8" s="310" customFormat="1" ht="11.25" x14ac:dyDescent="0.2">
      <c r="A62" s="139" t="s">
        <v>134</v>
      </c>
    </row>
    <row r="63" spans="1:8" s="310" customFormat="1" ht="11.25" x14ac:dyDescent="0.2">
      <c r="A63" s="139" t="s">
        <v>135</v>
      </c>
    </row>
  </sheetData>
  <mergeCells count="1">
    <mergeCell ref="F4:H4"/>
  </mergeCells>
  <pageMargins left="0.25" right="0.25" top="0.75" bottom="0.75" header="0.3" footer="0.3"/>
  <pageSetup paperSize="8" fitToHeight="0" orientation="portrait" horizontalDpi="300" verticalDpi="300"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H54"/>
  <sheetViews>
    <sheetView showGridLines="0" zoomScale="85" zoomScaleNormal="85" workbookViewId="0">
      <selection activeCell="E46" sqref="E46"/>
    </sheetView>
  </sheetViews>
  <sheetFormatPr defaultRowHeight="12.75" customHeight="1" x14ac:dyDescent="0.25"/>
  <cols>
    <col min="1" max="1" width="9.42578125" style="3" customWidth="1"/>
    <col min="2" max="2" width="49.85546875" customWidth="1"/>
    <col min="3" max="8" width="8.28515625" customWidth="1"/>
  </cols>
  <sheetData>
    <row r="1" spans="1:8" s="57" customFormat="1" ht="15" x14ac:dyDescent="0.25">
      <c r="A1" s="137"/>
      <c r="B1" s="252" t="s">
        <v>136</v>
      </c>
      <c r="C1" s="168"/>
      <c r="D1" s="168"/>
      <c r="E1" s="168"/>
      <c r="F1" s="168"/>
      <c r="G1" s="167"/>
      <c r="H1" s="167"/>
    </row>
    <row r="2" spans="1:8" s="57" customFormat="1" ht="15" x14ac:dyDescent="0.25">
      <c r="A2" s="137"/>
      <c r="B2" s="165"/>
      <c r="C2" s="169"/>
      <c r="D2" s="169"/>
      <c r="E2" s="169"/>
      <c r="F2" s="169"/>
      <c r="G2" s="169"/>
      <c r="H2" s="169"/>
    </row>
    <row r="3" spans="1:8" s="57" customFormat="1" ht="12.75" customHeight="1" x14ac:dyDescent="0.25">
      <c r="A3" s="137"/>
      <c r="B3" s="216"/>
      <c r="C3" s="217" t="s">
        <v>5</v>
      </c>
      <c r="D3" s="217" t="s">
        <v>6</v>
      </c>
      <c r="E3" s="217" t="s">
        <v>7</v>
      </c>
      <c r="F3" s="217" t="s">
        <v>8</v>
      </c>
      <c r="G3" s="217" t="s">
        <v>9</v>
      </c>
      <c r="H3" s="217" t="s">
        <v>10</v>
      </c>
    </row>
    <row r="4" spans="1:8" s="57" customFormat="1" ht="12" customHeight="1" x14ac:dyDescent="0.25">
      <c r="A4" s="137"/>
      <c r="B4" s="216"/>
      <c r="C4" s="243" t="s">
        <v>82</v>
      </c>
      <c r="D4" s="217" t="s">
        <v>12</v>
      </c>
      <c r="E4" s="321" t="s">
        <v>13</v>
      </c>
      <c r="F4" s="331" t="s">
        <v>14</v>
      </c>
      <c r="G4" s="331"/>
      <c r="H4" s="331"/>
    </row>
    <row r="5" spans="1:8" s="57" customFormat="1" ht="12.75" customHeight="1" x14ac:dyDescent="0.25">
      <c r="A5" s="137"/>
      <c r="B5" s="197"/>
      <c r="C5" s="218" t="s">
        <v>15</v>
      </c>
      <c r="D5" s="218" t="s">
        <v>15</v>
      </c>
      <c r="E5" s="218" t="s">
        <v>15</v>
      </c>
      <c r="F5" s="218" t="s">
        <v>15</v>
      </c>
      <c r="G5" s="218" t="s">
        <v>15</v>
      </c>
      <c r="H5" s="218" t="s">
        <v>15</v>
      </c>
    </row>
    <row r="6" spans="1:8" s="57" customFormat="1" ht="15" x14ac:dyDescent="0.25">
      <c r="A6" s="137"/>
      <c r="B6" s="249" t="s">
        <v>137</v>
      </c>
      <c r="C6" s="170"/>
      <c r="D6" s="170"/>
      <c r="E6" s="170"/>
      <c r="F6" s="170"/>
      <c r="G6" s="170"/>
      <c r="H6" s="170"/>
    </row>
    <row r="7" spans="1:8" s="57" customFormat="1" ht="12" customHeight="1" x14ac:dyDescent="0.25">
      <c r="A7" s="137"/>
      <c r="B7" s="49" t="s">
        <v>17</v>
      </c>
      <c r="C7" s="143">
        <v>30603</v>
      </c>
      <c r="D7" s="143">
        <v>28346</v>
      </c>
      <c r="E7" s="143">
        <v>31900</v>
      </c>
      <c r="F7" s="143">
        <v>33835</v>
      </c>
      <c r="G7" s="143">
        <v>35457</v>
      </c>
      <c r="H7" s="143">
        <v>37104</v>
      </c>
    </row>
    <row r="8" spans="1:8" s="57" customFormat="1" ht="12" customHeight="1" x14ac:dyDescent="0.25">
      <c r="A8" s="137"/>
      <c r="B8" s="49" t="s">
        <v>138</v>
      </c>
      <c r="C8" s="143">
        <v>9908</v>
      </c>
      <c r="D8" s="143">
        <v>8878</v>
      </c>
      <c r="E8" s="143">
        <v>9893</v>
      </c>
      <c r="F8" s="143">
        <v>11179</v>
      </c>
      <c r="G8" s="143">
        <v>10124</v>
      </c>
      <c r="H8" s="143">
        <v>9169</v>
      </c>
    </row>
    <row r="9" spans="1:8" s="57" customFormat="1" ht="12" customHeight="1" x14ac:dyDescent="0.25">
      <c r="A9" s="137"/>
      <c r="B9" s="49" t="s">
        <v>139</v>
      </c>
      <c r="C9" s="143">
        <v>31810</v>
      </c>
      <c r="D9" s="143">
        <v>33775</v>
      </c>
      <c r="E9" s="143">
        <v>33289</v>
      </c>
      <c r="F9" s="143">
        <v>36074</v>
      </c>
      <c r="G9" s="143">
        <v>37164</v>
      </c>
      <c r="H9" s="143">
        <v>37455</v>
      </c>
    </row>
    <row r="10" spans="1:8" s="57" customFormat="1" ht="12" customHeight="1" x14ac:dyDescent="0.25">
      <c r="A10" s="137"/>
      <c r="B10" s="49" t="s">
        <v>140</v>
      </c>
      <c r="C10" s="143">
        <v>518</v>
      </c>
      <c r="D10" s="143">
        <v>291</v>
      </c>
      <c r="E10" s="143">
        <v>192</v>
      </c>
      <c r="F10" s="143">
        <v>227</v>
      </c>
      <c r="G10" s="143">
        <v>251</v>
      </c>
      <c r="H10" s="143">
        <v>270</v>
      </c>
    </row>
    <row r="11" spans="1:8" s="57" customFormat="1" ht="12" customHeight="1" x14ac:dyDescent="0.25">
      <c r="A11" s="137"/>
      <c r="B11" s="49" t="s">
        <v>141</v>
      </c>
      <c r="C11" s="143">
        <v>1897</v>
      </c>
      <c r="D11" s="143">
        <v>1139</v>
      </c>
      <c r="E11" s="143">
        <v>1659</v>
      </c>
      <c r="F11" s="143">
        <v>600</v>
      </c>
      <c r="G11" s="143">
        <v>693</v>
      </c>
      <c r="H11" s="143">
        <v>889</v>
      </c>
    </row>
    <row r="12" spans="1:8" s="57" customFormat="1" ht="12" customHeight="1" x14ac:dyDescent="0.25">
      <c r="A12" s="137"/>
      <c r="B12" s="49" t="s">
        <v>96</v>
      </c>
      <c r="C12" s="143">
        <v>12094</v>
      </c>
      <c r="D12" s="143">
        <v>12559</v>
      </c>
      <c r="E12" s="143">
        <v>8499</v>
      </c>
      <c r="F12" s="143">
        <v>7502</v>
      </c>
      <c r="G12" s="143">
        <v>8134</v>
      </c>
      <c r="H12" s="143">
        <v>6799</v>
      </c>
    </row>
    <row r="13" spans="1:8" s="57" customFormat="1" ht="15" x14ac:dyDescent="0.25">
      <c r="A13" s="137"/>
      <c r="B13" s="219" t="s">
        <v>142</v>
      </c>
      <c r="C13" s="220">
        <v>86830</v>
      </c>
      <c r="D13" s="220">
        <v>84988</v>
      </c>
      <c r="E13" s="220">
        <v>85432</v>
      </c>
      <c r="F13" s="220">
        <v>89417</v>
      </c>
      <c r="G13" s="220">
        <v>91823</v>
      </c>
      <c r="H13" s="220">
        <v>91686</v>
      </c>
    </row>
    <row r="14" spans="1:8" s="57" customFormat="1" ht="16.149999999999999" customHeight="1" x14ac:dyDescent="0.25">
      <c r="A14" s="137"/>
      <c r="B14" s="249" t="s">
        <v>143</v>
      </c>
      <c r="C14" s="171"/>
      <c r="D14" s="171"/>
      <c r="E14" s="171"/>
      <c r="F14" s="171"/>
      <c r="G14" s="171"/>
      <c r="H14" s="171"/>
    </row>
    <row r="15" spans="1:8" s="57" customFormat="1" ht="12" customHeight="1" x14ac:dyDescent="0.25">
      <c r="A15" s="137"/>
      <c r="B15" s="49" t="s">
        <v>144</v>
      </c>
      <c r="C15" s="143">
        <v>-31896</v>
      </c>
      <c r="D15" s="143">
        <v>-34083</v>
      </c>
      <c r="E15" s="143">
        <v>-36321</v>
      </c>
      <c r="F15" s="143">
        <v>-37054</v>
      </c>
      <c r="G15" s="143">
        <v>-38361</v>
      </c>
      <c r="H15" s="143">
        <v>-39581</v>
      </c>
    </row>
    <row r="16" spans="1:8" s="57" customFormat="1" ht="12" customHeight="1" x14ac:dyDescent="0.25">
      <c r="A16" s="137"/>
      <c r="B16" s="49" t="s">
        <v>32</v>
      </c>
      <c r="C16" s="143">
        <v>-4325</v>
      </c>
      <c r="D16" s="143">
        <v>-4649</v>
      </c>
      <c r="E16" s="143">
        <v>-3054</v>
      </c>
      <c r="F16" s="143">
        <v>-3126</v>
      </c>
      <c r="G16" s="143">
        <v>-4404</v>
      </c>
      <c r="H16" s="143">
        <v>-4582</v>
      </c>
    </row>
    <row r="17" spans="1:8" s="57" customFormat="1" ht="12" customHeight="1" x14ac:dyDescent="0.25">
      <c r="A17" s="137"/>
      <c r="B17" s="49" t="s">
        <v>145</v>
      </c>
      <c r="C17" s="143">
        <v>-20874</v>
      </c>
      <c r="D17" s="143">
        <v>-21291</v>
      </c>
      <c r="E17" s="143">
        <v>-25776</v>
      </c>
      <c r="F17" s="143">
        <v>-23424</v>
      </c>
      <c r="G17" s="143">
        <v>-22204</v>
      </c>
      <c r="H17" s="143">
        <v>-21258</v>
      </c>
    </row>
    <row r="18" spans="1:8" s="57" customFormat="1" ht="12" customHeight="1" x14ac:dyDescent="0.25">
      <c r="A18" s="137"/>
      <c r="B18" s="49" t="s">
        <v>146</v>
      </c>
      <c r="C18" s="143">
        <v>-13739</v>
      </c>
      <c r="D18" s="143">
        <v>-16180</v>
      </c>
      <c r="E18" s="143">
        <v>-21407</v>
      </c>
      <c r="F18" s="143">
        <v>-18683</v>
      </c>
      <c r="G18" s="143">
        <v>-16265</v>
      </c>
      <c r="H18" s="143">
        <v>-15831</v>
      </c>
    </row>
    <row r="19" spans="1:8" s="57" customFormat="1" ht="12" customHeight="1" x14ac:dyDescent="0.25">
      <c r="A19" s="137"/>
      <c r="B19" s="49" t="s">
        <v>140</v>
      </c>
      <c r="C19" s="143">
        <v>-1455</v>
      </c>
      <c r="D19" s="143">
        <v>-1839</v>
      </c>
      <c r="E19" s="143">
        <v>-2543</v>
      </c>
      <c r="F19" s="143">
        <v>-2880</v>
      </c>
      <c r="G19" s="143">
        <v>-3301</v>
      </c>
      <c r="H19" s="143">
        <v>-3543</v>
      </c>
    </row>
    <row r="20" spans="1:8" s="57" customFormat="1" ht="12" customHeight="1" x14ac:dyDescent="0.25">
      <c r="A20" s="137"/>
      <c r="B20" s="49" t="s">
        <v>96</v>
      </c>
      <c r="C20" s="143">
        <v>-7213</v>
      </c>
      <c r="D20" s="143">
        <v>-7231</v>
      </c>
      <c r="E20" s="143">
        <v>-4013</v>
      </c>
      <c r="F20" s="143">
        <v>-2962</v>
      </c>
      <c r="G20" s="143">
        <v>-2852</v>
      </c>
      <c r="H20" s="143">
        <v>-2436</v>
      </c>
    </row>
    <row r="21" spans="1:8" s="57" customFormat="1" ht="15" x14ac:dyDescent="0.25">
      <c r="A21" s="137"/>
      <c r="B21" s="219" t="s">
        <v>147</v>
      </c>
      <c r="C21" s="221">
        <v>-79502</v>
      </c>
      <c r="D21" s="221">
        <v>-85272</v>
      </c>
      <c r="E21" s="221">
        <v>-93114</v>
      </c>
      <c r="F21" s="221">
        <v>-88129</v>
      </c>
      <c r="G21" s="221">
        <v>-87388</v>
      </c>
      <c r="H21" s="221">
        <v>-87231</v>
      </c>
    </row>
    <row r="22" spans="1:8" s="57" customFormat="1" ht="15" x14ac:dyDescent="0.25">
      <c r="A22" s="137"/>
      <c r="B22" s="219" t="s">
        <v>148</v>
      </c>
      <c r="C22" s="220">
        <v>7328</v>
      </c>
      <c r="D22" s="220">
        <v>-284</v>
      </c>
      <c r="E22" s="220">
        <v>-7683</v>
      </c>
      <c r="F22" s="220">
        <v>1288</v>
      </c>
      <c r="G22" s="220">
        <v>4435</v>
      </c>
      <c r="H22" s="220">
        <v>4455</v>
      </c>
    </row>
    <row r="23" spans="1:8" s="57" customFormat="1" ht="16.899999999999999" customHeight="1" x14ac:dyDescent="0.25">
      <c r="A23" s="137"/>
      <c r="B23" s="75" t="s">
        <v>149</v>
      </c>
      <c r="C23" s="171">
        <v>0</v>
      </c>
      <c r="D23" s="171">
        <v>0</v>
      </c>
      <c r="E23" s="171">
        <v>0</v>
      </c>
      <c r="F23" s="171">
        <v>0</v>
      </c>
      <c r="G23" s="171">
        <v>0</v>
      </c>
      <c r="H23" s="171">
        <v>0</v>
      </c>
    </row>
    <row r="24" spans="1:8" s="57" customFormat="1" ht="12" customHeight="1" x14ac:dyDescent="0.25">
      <c r="A24" s="137"/>
      <c r="B24" s="49" t="s">
        <v>150</v>
      </c>
      <c r="C24" s="143">
        <v>452</v>
      </c>
      <c r="D24" s="143">
        <v>223</v>
      </c>
      <c r="E24" s="143">
        <v>617</v>
      </c>
      <c r="F24" s="143">
        <v>1003</v>
      </c>
      <c r="G24" s="143">
        <v>481</v>
      </c>
      <c r="H24" s="143">
        <v>1200</v>
      </c>
    </row>
    <row r="25" spans="1:8" s="57" customFormat="1" ht="12" customHeight="1" x14ac:dyDescent="0.25">
      <c r="A25" s="137"/>
      <c r="B25" s="49" t="s">
        <v>151</v>
      </c>
      <c r="C25" s="145">
        <v>-18087</v>
      </c>
      <c r="D25" s="145">
        <v>-17252</v>
      </c>
      <c r="E25" s="145">
        <v>-21473</v>
      </c>
      <c r="F25" s="145">
        <v>-21354</v>
      </c>
      <c r="G25" s="145">
        <v>-19109</v>
      </c>
      <c r="H25" s="145">
        <v>-15886</v>
      </c>
    </row>
    <row r="26" spans="1:8" s="57" customFormat="1" ht="15" x14ac:dyDescent="0.25">
      <c r="A26" s="137"/>
      <c r="B26" s="222" t="s">
        <v>152</v>
      </c>
      <c r="C26" s="220">
        <v>-17635</v>
      </c>
      <c r="D26" s="220">
        <v>-17029</v>
      </c>
      <c r="E26" s="220">
        <v>-20855</v>
      </c>
      <c r="F26" s="220">
        <v>-20351</v>
      </c>
      <c r="G26" s="220">
        <v>-18628</v>
      </c>
      <c r="H26" s="220">
        <v>-14686</v>
      </c>
    </row>
    <row r="27" spans="1:8" s="57" customFormat="1" ht="27.6" customHeight="1" x14ac:dyDescent="0.25">
      <c r="A27" s="137"/>
      <c r="B27" s="249" t="s">
        <v>153</v>
      </c>
      <c r="C27" s="171">
        <v>0</v>
      </c>
      <c r="D27" s="171">
        <v>0</v>
      </c>
      <c r="E27" s="171">
        <v>0</v>
      </c>
      <c r="F27" s="171">
        <v>0</v>
      </c>
      <c r="G27" s="171">
        <v>0</v>
      </c>
      <c r="H27" s="171">
        <v>0</v>
      </c>
    </row>
    <row r="28" spans="1:8" s="57" customFormat="1" ht="12" customHeight="1" x14ac:dyDescent="0.25">
      <c r="A28" s="137"/>
      <c r="B28" s="49" t="s">
        <v>154</v>
      </c>
      <c r="C28" s="143">
        <v>18026</v>
      </c>
      <c r="D28" s="143">
        <v>2768</v>
      </c>
      <c r="E28" s="143">
        <v>253</v>
      </c>
      <c r="F28" s="143">
        <v>2424</v>
      </c>
      <c r="G28" s="143">
        <v>481</v>
      </c>
      <c r="H28" s="143">
        <v>318</v>
      </c>
    </row>
    <row r="29" spans="1:8" s="57" customFormat="1" ht="12" customHeight="1" x14ac:dyDescent="0.25">
      <c r="A29" s="137"/>
      <c r="B29" s="49" t="s">
        <v>155</v>
      </c>
      <c r="C29" s="145">
        <v>-2341</v>
      </c>
      <c r="D29" s="145">
        <v>-4739</v>
      </c>
      <c r="E29" s="145">
        <v>-3952</v>
      </c>
      <c r="F29" s="145">
        <v>-5001</v>
      </c>
      <c r="G29" s="145">
        <v>-2635</v>
      </c>
      <c r="H29" s="145">
        <v>-1544</v>
      </c>
    </row>
    <row r="30" spans="1:8" s="57" customFormat="1" ht="23.25" x14ac:dyDescent="0.25">
      <c r="A30" s="137"/>
      <c r="B30" s="222" t="s">
        <v>156</v>
      </c>
      <c r="C30" s="220">
        <v>15685</v>
      </c>
      <c r="D30" s="220">
        <v>-1971</v>
      </c>
      <c r="E30" s="220">
        <v>-3700</v>
      </c>
      <c r="F30" s="220">
        <v>-2577</v>
      </c>
      <c r="G30" s="220">
        <v>-2154</v>
      </c>
      <c r="H30" s="220">
        <v>-1225</v>
      </c>
    </row>
    <row r="31" spans="1:8" s="57" customFormat="1" ht="26.45" customHeight="1" x14ac:dyDescent="0.25">
      <c r="A31" s="137"/>
      <c r="B31" s="249" t="s">
        <v>157</v>
      </c>
      <c r="C31" s="171">
        <v>0</v>
      </c>
      <c r="D31" s="171">
        <v>0</v>
      </c>
      <c r="E31" s="171">
        <v>0</v>
      </c>
      <c r="F31" s="171">
        <v>0</v>
      </c>
      <c r="G31" s="171">
        <v>0</v>
      </c>
      <c r="H31" s="171">
        <v>0</v>
      </c>
    </row>
    <row r="32" spans="1:8" s="57" customFormat="1" ht="12" customHeight="1" x14ac:dyDescent="0.25">
      <c r="A32" s="137"/>
      <c r="B32" s="49" t="s">
        <v>158</v>
      </c>
      <c r="C32" s="143">
        <v>10029</v>
      </c>
      <c r="D32" s="143">
        <v>6131</v>
      </c>
      <c r="E32" s="143">
        <v>6699</v>
      </c>
      <c r="F32" s="143">
        <v>4976</v>
      </c>
      <c r="G32" s="143">
        <v>2505</v>
      </c>
      <c r="H32" s="143">
        <v>639</v>
      </c>
    </row>
    <row r="33" spans="1:8" s="57" customFormat="1" ht="12" customHeight="1" x14ac:dyDescent="0.25">
      <c r="A33" s="137"/>
      <c r="B33" s="49" t="s">
        <v>159</v>
      </c>
      <c r="C33" s="145">
        <v>-23904</v>
      </c>
      <c r="D33" s="145">
        <v>-4313</v>
      </c>
      <c r="E33" s="145">
        <v>-7570</v>
      </c>
      <c r="F33" s="145">
        <v>-5147</v>
      </c>
      <c r="G33" s="145">
        <v>-4771</v>
      </c>
      <c r="H33" s="145">
        <v>-4274</v>
      </c>
    </row>
    <row r="34" spans="1:8" s="57" customFormat="1" ht="25.9" customHeight="1" x14ac:dyDescent="0.25">
      <c r="A34" s="137"/>
      <c r="B34" s="222" t="s">
        <v>160</v>
      </c>
      <c r="C34" s="220">
        <v>-13875</v>
      </c>
      <c r="D34" s="220">
        <v>1818</v>
      </c>
      <c r="E34" s="220">
        <v>-871</v>
      </c>
      <c r="F34" s="220">
        <v>-171</v>
      </c>
      <c r="G34" s="220">
        <v>-2266</v>
      </c>
      <c r="H34" s="220">
        <v>-3635</v>
      </c>
    </row>
    <row r="35" spans="1:8" s="57" customFormat="1" ht="16.149999999999999" customHeight="1" x14ac:dyDescent="0.25">
      <c r="A35" s="137"/>
      <c r="B35" s="219" t="s">
        <v>161</v>
      </c>
      <c r="C35" s="220">
        <v>-15825</v>
      </c>
      <c r="D35" s="220">
        <v>-17181</v>
      </c>
      <c r="E35" s="220">
        <v>-25426</v>
      </c>
      <c r="F35" s="220">
        <v>-23099</v>
      </c>
      <c r="G35" s="220">
        <v>-23049</v>
      </c>
      <c r="H35" s="220">
        <v>-19547</v>
      </c>
    </row>
    <row r="36" spans="1:8" s="57" customFormat="1" ht="15" x14ac:dyDescent="0.25">
      <c r="A36" s="137"/>
      <c r="B36" s="249" t="s">
        <v>162</v>
      </c>
      <c r="C36" s="171">
        <v>0</v>
      </c>
      <c r="D36" s="171">
        <v>0</v>
      </c>
      <c r="E36" s="171">
        <v>0</v>
      </c>
      <c r="F36" s="171">
        <v>0</v>
      </c>
      <c r="G36" s="171">
        <v>0</v>
      </c>
      <c r="H36" s="171">
        <v>0</v>
      </c>
    </row>
    <row r="37" spans="1:8" s="57" customFormat="1" ht="15" x14ac:dyDescent="0.25">
      <c r="A37" s="137"/>
      <c r="B37" s="49" t="s">
        <v>163</v>
      </c>
      <c r="C37" s="143">
        <v>-69</v>
      </c>
      <c r="D37" s="143">
        <v>-77</v>
      </c>
      <c r="E37" s="143">
        <v>25</v>
      </c>
      <c r="F37" s="143">
        <v>-67</v>
      </c>
      <c r="G37" s="143">
        <v>-76</v>
      </c>
      <c r="H37" s="143">
        <v>-30</v>
      </c>
    </row>
    <row r="38" spans="1:8" s="57" customFormat="1" ht="12" customHeight="1" x14ac:dyDescent="0.25">
      <c r="A38" s="137"/>
      <c r="B38" s="49" t="s">
        <v>164</v>
      </c>
      <c r="C38" s="143">
        <v>5561</v>
      </c>
      <c r="D38" s="143">
        <v>22943</v>
      </c>
      <c r="E38" s="143">
        <v>29891</v>
      </c>
      <c r="F38" s="143">
        <v>23449</v>
      </c>
      <c r="G38" s="143">
        <v>20492</v>
      </c>
      <c r="H38" s="143">
        <v>16585</v>
      </c>
    </row>
    <row r="39" spans="1:8" s="57" customFormat="1" ht="12" customHeight="1" x14ac:dyDescent="0.25">
      <c r="A39" s="137"/>
      <c r="B39" s="49" t="s">
        <v>165</v>
      </c>
      <c r="C39" s="143">
        <v>-612</v>
      </c>
      <c r="D39" s="143">
        <v>-1253</v>
      </c>
      <c r="E39" s="143">
        <v>-1805</v>
      </c>
      <c r="F39" s="143">
        <v>-1652</v>
      </c>
      <c r="G39" s="143">
        <v>-1991</v>
      </c>
      <c r="H39" s="143">
        <v>-1588</v>
      </c>
    </row>
    <row r="40" spans="1:8" s="57" customFormat="1" ht="12" customHeight="1" x14ac:dyDescent="0.25">
      <c r="A40" s="137"/>
      <c r="B40" s="49" t="s">
        <v>166</v>
      </c>
      <c r="C40" s="143">
        <v>19</v>
      </c>
      <c r="D40" s="143">
        <v>2</v>
      </c>
      <c r="E40" s="143">
        <v>0</v>
      </c>
      <c r="F40" s="143">
        <v>0</v>
      </c>
      <c r="G40" s="143">
        <v>0</v>
      </c>
      <c r="H40" s="143">
        <v>0</v>
      </c>
    </row>
    <row r="41" spans="1:8" s="57" customFormat="1" ht="12" customHeight="1" x14ac:dyDescent="0.25">
      <c r="A41" s="137"/>
      <c r="B41" s="49" t="s">
        <v>167</v>
      </c>
      <c r="C41" s="143">
        <v>151</v>
      </c>
      <c r="D41" s="143">
        <v>15</v>
      </c>
      <c r="E41" s="143">
        <v>-86</v>
      </c>
      <c r="F41" s="143">
        <v>22</v>
      </c>
      <c r="G41" s="143">
        <v>30</v>
      </c>
      <c r="H41" s="143">
        <v>6</v>
      </c>
    </row>
    <row r="42" spans="1:8" s="57" customFormat="1" ht="15" x14ac:dyDescent="0.25">
      <c r="A42" s="137"/>
      <c r="B42" s="219" t="s">
        <v>168</v>
      </c>
      <c r="C42" s="220">
        <v>5050</v>
      </c>
      <c r="D42" s="220">
        <v>21630</v>
      </c>
      <c r="E42" s="220">
        <v>28026</v>
      </c>
      <c r="F42" s="220">
        <v>21751</v>
      </c>
      <c r="G42" s="220">
        <v>18455</v>
      </c>
      <c r="H42" s="220">
        <v>14973</v>
      </c>
    </row>
    <row r="43" spans="1:8" s="57" customFormat="1" ht="15" x14ac:dyDescent="0.25">
      <c r="A43" s="137"/>
      <c r="B43" s="219" t="s">
        <v>169</v>
      </c>
      <c r="C43" s="223">
        <v>-3448</v>
      </c>
      <c r="D43" s="223">
        <v>4165</v>
      </c>
      <c r="E43" s="223">
        <v>-5083</v>
      </c>
      <c r="F43" s="223">
        <v>-61</v>
      </c>
      <c r="G43" s="223">
        <v>-159</v>
      </c>
      <c r="H43" s="223">
        <v>-119</v>
      </c>
    </row>
    <row r="44" spans="1:8" s="57" customFormat="1" ht="7.9" customHeight="1" x14ac:dyDescent="0.25">
      <c r="A44" s="137"/>
      <c r="B44" s="49"/>
      <c r="C44" s="171">
        <v>0</v>
      </c>
      <c r="D44" s="171">
        <v>0</v>
      </c>
      <c r="E44" s="171">
        <v>0</v>
      </c>
      <c r="F44" s="171">
        <v>0</v>
      </c>
      <c r="G44" s="171">
        <v>0</v>
      </c>
      <c r="H44" s="171">
        <v>0</v>
      </c>
    </row>
    <row r="45" spans="1:8" s="57" customFormat="1" ht="15" x14ac:dyDescent="0.25">
      <c r="A45" s="137"/>
      <c r="B45" s="249" t="s">
        <v>170</v>
      </c>
      <c r="C45" s="171">
        <v>0</v>
      </c>
      <c r="D45" s="171">
        <v>0</v>
      </c>
      <c r="E45" s="171">
        <v>0</v>
      </c>
      <c r="F45" s="171">
        <v>0</v>
      </c>
      <c r="G45" s="171">
        <v>0</v>
      </c>
      <c r="H45" s="171">
        <v>0</v>
      </c>
    </row>
    <row r="46" spans="1:8" s="57" customFormat="1" ht="12" customHeight="1" x14ac:dyDescent="0.25">
      <c r="A46" s="137"/>
      <c r="B46" s="49" t="s">
        <v>171</v>
      </c>
      <c r="C46" s="143">
        <v>7328</v>
      </c>
      <c r="D46" s="143">
        <v>-284</v>
      </c>
      <c r="E46" s="143">
        <v>-7683</v>
      </c>
      <c r="F46" s="143">
        <v>1288</v>
      </c>
      <c r="G46" s="143">
        <v>4435</v>
      </c>
      <c r="H46" s="143">
        <v>4455</v>
      </c>
    </row>
    <row r="47" spans="1:8" s="57" customFormat="1" ht="12.75" customHeight="1" x14ac:dyDescent="0.25">
      <c r="A47" s="137"/>
      <c r="B47" s="76" t="s">
        <v>152</v>
      </c>
      <c r="C47" s="143">
        <v>-17635</v>
      </c>
      <c r="D47" s="143">
        <v>-17029</v>
      </c>
      <c r="E47" s="143">
        <v>-20855</v>
      </c>
      <c r="F47" s="143">
        <v>-20351</v>
      </c>
      <c r="G47" s="143">
        <v>-18628</v>
      </c>
      <c r="H47" s="143">
        <v>-14686</v>
      </c>
    </row>
    <row r="48" spans="1:8" s="57" customFormat="1" ht="15" x14ac:dyDescent="0.25">
      <c r="A48" s="137"/>
      <c r="B48" s="224" t="s">
        <v>172</v>
      </c>
      <c r="C48" s="223">
        <v>-10307</v>
      </c>
      <c r="D48" s="223">
        <v>-17312</v>
      </c>
      <c r="E48" s="223">
        <v>-28538</v>
      </c>
      <c r="F48" s="223">
        <v>-19064</v>
      </c>
      <c r="G48" s="223">
        <v>-14193</v>
      </c>
      <c r="H48" s="223">
        <v>-10231</v>
      </c>
    </row>
    <row r="49" spans="1:1" s="57" customFormat="1" ht="15" x14ac:dyDescent="0.25">
      <c r="A49" s="137"/>
    </row>
    <row r="50" spans="1:1" s="57" customFormat="1" ht="15" x14ac:dyDescent="0.25">
      <c r="A50" s="137"/>
    </row>
    <row r="51" spans="1:1" s="57" customFormat="1" ht="15" x14ac:dyDescent="0.25">
      <c r="A51" s="137"/>
    </row>
    <row r="52" spans="1:1" s="57" customFormat="1" ht="15" x14ac:dyDescent="0.25">
      <c r="A52" s="137"/>
    </row>
    <row r="53" spans="1:1" s="57" customFormat="1" ht="15" x14ac:dyDescent="0.25">
      <c r="A53" s="137"/>
    </row>
    <row r="54" spans="1:1" s="57" customFormat="1" ht="15" x14ac:dyDescent="0.25">
      <c r="A54" s="137"/>
    </row>
  </sheetData>
  <mergeCells count="1">
    <mergeCell ref="F4:H4"/>
  </mergeCells>
  <pageMargins left="0" right="0" top="0" bottom="0" header="0.31496062992125984" footer="0.31496062992125984"/>
  <pageSetup paperSize="8" fitToHeight="0" orientation="portrait" horizontalDpi="300" verticalDpi="300" r:id="rId1"/>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C9EB-ACBB-46C1-A776-B31C477E75DA}">
  <sheetPr>
    <tabColor theme="7" tint="0.39997558519241921"/>
    <pageSetUpPr fitToPage="1"/>
  </sheetPr>
  <dimension ref="A1:K75"/>
  <sheetViews>
    <sheetView showGridLines="0" topLeftCell="A8" zoomScale="85" zoomScaleNormal="85" zoomScaleSheetLayoutView="80" workbookViewId="0">
      <selection activeCell="N71" sqref="N71"/>
    </sheetView>
  </sheetViews>
  <sheetFormatPr defaultRowHeight="15" x14ac:dyDescent="0.25"/>
  <cols>
    <col min="1" max="1" width="9" style="3" customWidth="1"/>
    <col min="2" max="2" width="51.140625" customWidth="1"/>
    <col min="3" max="8" width="8.28515625" style="47" customWidth="1"/>
  </cols>
  <sheetData>
    <row r="1" spans="2:11" x14ac:dyDescent="0.25">
      <c r="B1" s="334" t="s">
        <v>173</v>
      </c>
      <c r="C1" s="334"/>
      <c r="D1" s="334"/>
      <c r="E1" s="334"/>
      <c r="F1" s="334"/>
      <c r="G1" s="335"/>
      <c r="H1" s="335"/>
    </row>
    <row r="2" spans="2:11" x14ac:dyDescent="0.25">
      <c r="B2" s="336"/>
      <c r="C2" s="336"/>
      <c r="D2" s="336"/>
      <c r="E2" s="336"/>
      <c r="F2" s="336"/>
      <c r="G2" s="336"/>
      <c r="H2" s="336"/>
    </row>
    <row r="3" spans="2:11" x14ac:dyDescent="0.25">
      <c r="B3" s="225"/>
      <c r="C3" s="199" t="s">
        <v>5</v>
      </c>
      <c r="D3" s="199" t="s">
        <v>6</v>
      </c>
      <c r="E3" s="199" t="s">
        <v>7</v>
      </c>
      <c r="F3" s="199" t="s">
        <v>8</v>
      </c>
      <c r="G3" s="199" t="s">
        <v>9</v>
      </c>
      <c r="H3" s="199" t="s">
        <v>10</v>
      </c>
    </row>
    <row r="4" spans="2:11" ht="14.45" customHeight="1" x14ac:dyDescent="0.25">
      <c r="B4" s="225"/>
      <c r="C4" s="242" t="s">
        <v>82</v>
      </c>
      <c r="D4" s="199" t="s">
        <v>12</v>
      </c>
      <c r="E4" s="199" t="s">
        <v>13</v>
      </c>
      <c r="F4" s="327" t="s">
        <v>14</v>
      </c>
      <c r="G4" s="327"/>
      <c r="H4" s="327"/>
    </row>
    <row r="5" spans="2:11" ht="14.25" customHeight="1" x14ac:dyDescent="0.25">
      <c r="B5" s="226"/>
      <c r="C5" s="208" t="s">
        <v>15</v>
      </c>
      <c r="D5" s="208" t="s">
        <v>15</v>
      </c>
      <c r="E5" s="208" t="s">
        <v>15</v>
      </c>
      <c r="F5" s="208" t="s">
        <v>15</v>
      </c>
      <c r="G5" s="208" t="s">
        <v>15</v>
      </c>
      <c r="H5" s="208" t="s">
        <v>15</v>
      </c>
    </row>
    <row r="6" spans="2:11" ht="14.45" customHeight="1" x14ac:dyDescent="0.25">
      <c r="B6" s="249" t="s">
        <v>16</v>
      </c>
      <c r="C6" s="173"/>
      <c r="D6" s="173"/>
      <c r="E6" s="173"/>
      <c r="F6" s="173"/>
      <c r="G6" s="173"/>
      <c r="H6" s="173"/>
    </row>
    <row r="7" spans="2:11" ht="14.45" customHeight="1" x14ac:dyDescent="0.25">
      <c r="B7" s="172" t="s">
        <v>18</v>
      </c>
      <c r="C7" s="173"/>
      <c r="D7" s="173"/>
      <c r="E7" s="173"/>
      <c r="F7" s="173"/>
      <c r="G7" s="173"/>
      <c r="H7" s="173"/>
    </row>
    <row r="8" spans="2:11" ht="14.45" customHeight="1" x14ac:dyDescent="0.25">
      <c r="B8" s="174" t="s">
        <v>22</v>
      </c>
      <c r="C8" s="143">
        <v>0</v>
      </c>
      <c r="D8" s="143">
        <v>3</v>
      </c>
      <c r="E8" s="143">
        <v>3</v>
      </c>
      <c r="F8" s="143">
        <v>3</v>
      </c>
      <c r="G8" s="143">
        <v>3</v>
      </c>
      <c r="H8" s="143">
        <v>3</v>
      </c>
      <c r="K8" s="311"/>
    </row>
    <row r="9" spans="2:11" ht="14.45" customHeight="1" x14ac:dyDescent="0.25">
      <c r="B9" s="174" t="s">
        <v>23</v>
      </c>
      <c r="C9" s="143">
        <v>3022</v>
      </c>
      <c r="D9" s="143">
        <v>3153</v>
      </c>
      <c r="E9" s="143">
        <v>3811</v>
      </c>
      <c r="F9" s="143">
        <v>3433</v>
      </c>
      <c r="G9" s="143">
        <v>3120</v>
      </c>
      <c r="H9" s="143">
        <v>3096</v>
      </c>
      <c r="I9" s="90"/>
      <c r="J9" s="90"/>
    </row>
    <row r="10" spans="2:11" ht="14.45" customHeight="1" x14ac:dyDescent="0.25">
      <c r="B10" s="172" t="s">
        <v>24</v>
      </c>
      <c r="C10" s="143">
        <v>8357</v>
      </c>
      <c r="D10" s="143">
        <v>7836</v>
      </c>
      <c r="E10" s="143">
        <v>7159</v>
      </c>
      <c r="F10" s="143">
        <v>7664</v>
      </c>
      <c r="G10" s="143">
        <v>8117</v>
      </c>
      <c r="H10" s="143">
        <v>8566</v>
      </c>
    </row>
    <row r="11" spans="2:11" ht="14.45" customHeight="1" x14ac:dyDescent="0.25">
      <c r="B11" s="172" t="s">
        <v>25</v>
      </c>
      <c r="C11" s="143">
        <v>76</v>
      </c>
      <c r="D11" s="143">
        <v>51</v>
      </c>
      <c r="E11" s="143">
        <v>51</v>
      </c>
      <c r="F11" s="143">
        <v>52</v>
      </c>
      <c r="G11" s="143">
        <v>53</v>
      </c>
      <c r="H11" s="143">
        <v>54</v>
      </c>
    </row>
    <row r="12" spans="2:11" ht="14.45" customHeight="1" x14ac:dyDescent="0.25">
      <c r="B12" s="241" t="s">
        <v>27</v>
      </c>
      <c r="C12" s="143">
        <v>15</v>
      </c>
      <c r="D12" s="143">
        <v>6</v>
      </c>
      <c r="E12" s="143">
        <v>6</v>
      </c>
      <c r="F12" s="143">
        <v>6</v>
      </c>
      <c r="G12" s="143">
        <v>6</v>
      </c>
      <c r="H12" s="143">
        <v>6</v>
      </c>
    </row>
    <row r="13" spans="2:11" ht="14.45" customHeight="1" x14ac:dyDescent="0.25">
      <c r="B13" s="172" t="s">
        <v>28</v>
      </c>
      <c r="C13" s="143">
        <v>621</v>
      </c>
      <c r="D13" s="143">
        <v>620</v>
      </c>
      <c r="E13" s="143">
        <v>637</v>
      </c>
      <c r="F13" s="143">
        <v>618</v>
      </c>
      <c r="G13" s="143">
        <v>637</v>
      </c>
      <c r="H13" s="143">
        <v>639</v>
      </c>
    </row>
    <row r="14" spans="2:11" ht="14.45" customHeight="1" x14ac:dyDescent="0.25">
      <c r="B14" s="227" t="s">
        <v>29</v>
      </c>
      <c r="C14" s="220">
        <v>12092</v>
      </c>
      <c r="D14" s="220">
        <v>11669</v>
      </c>
      <c r="E14" s="220">
        <v>11667</v>
      </c>
      <c r="F14" s="220">
        <v>11776</v>
      </c>
      <c r="G14" s="220">
        <v>11936</v>
      </c>
      <c r="H14" s="220">
        <v>12363</v>
      </c>
    </row>
    <row r="15" spans="2:11" ht="14.45" customHeight="1" x14ac:dyDescent="0.25">
      <c r="B15" s="175"/>
      <c r="C15" s="176">
        <v>0</v>
      </c>
      <c r="D15" s="176">
        <v>0</v>
      </c>
      <c r="E15" s="176">
        <v>0</v>
      </c>
      <c r="F15" s="176">
        <v>0</v>
      </c>
      <c r="G15" s="176">
        <v>0</v>
      </c>
      <c r="H15" s="176">
        <v>0</v>
      </c>
    </row>
    <row r="16" spans="2:11" ht="14.45" customHeight="1" x14ac:dyDescent="0.25">
      <c r="B16" s="322" t="s">
        <v>30</v>
      </c>
      <c r="C16" s="176">
        <v>0</v>
      </c>
      <c r="D16" s="176">
        <v>0</v>
      </c>
      <c r="E16" s="176">
        <v>0</v>
      </c>
      <c r="F16" s="176">
        <v>0</v>
      </c>
      <c r="G16" s="176">
        <v>0</v>
      </c>
      <c r="H16" s="176">
        <v>0</v>
      </c>
    </row>
    <row r="17" spans="2:8" ht="14.45" customHeight="1" x14ac:dyDescent="0.25">
      <c r="B17" s="172" t="s">
        <v>31</v>
      </c>
      <c r="C17" s="143">
        <v>2242</v>
      </c>
      <c r="D17" s="143">
        <v>2361</v>
      </c>
      <c r="E17" s="143">
        <v>2439</v>
      </c>
      <c r="F17" s="143">
        <v>2548</v>
      </c>
      <c r="G17" s="143">
        <v>2560</v>
      </c>
      <c r="H17" s="143">
        <v>2583</v>
      </c>
    </row>
    <row r="18" spans="2:8" ht="14.45" customHeight="1" x14ac:dyDescent="0.25">
      <c r="B18" s="172" t="s">
        <v>174</v>
      </c>
      <c r="C18" s="143">
        <v>512</v>
      </c>
      <c r="D18" s="143">
        <v>498</v>
      </c>
      <c r="E18" s="143">
        <v>666</v>
      </c>
      <c r="F18" s="143">
        <v>693</v>
      </c>
      <c r="G18" s="143">
        <v>705</v>
      </c>
      <c r="H18" s="143">
        <v>723</v>
      </c>
    </row>
    <row r="19" spans="2:8" ht="14.45" customHeight="1" x14ac:dyDescent="0.25">
      <c r="B19" s="172" t="s">
        <v>32</v>
      </c>
      <c r="C19" s="176">
        <v>0</v>
      </c>
      <c r="D19" s="176">
        <v>0</v>
      </c>
      <c r="E19" s="176">
        <v>0</v>
      </c>
      <c r="F19" s="176">
        <v>0</v>
      </c>
      <c r="G19" s="176">
        <v>0</v>
      </c>
      <c r="H19" s="176">
        <v>0</v>
      </c>
    </row>
    <row r="20" spans="2:8" ht="14.45" customHeight="1" x14ac:dyDescent="0.25">
      <c r="B20" s="174" t="s">
        <v>33</v>
      </c>
      <c r="C20" s="143">
        <v>55</v>
      </c>
      <c r="D20" s="143">
        <v>45</v>
      </c>
      <c r="E20" s="143">
        <v>25</v>
      </c>
      <c r="F20" s="143">
        <v>21</v>
      </c>
      <c r="G20" s="143">
        <v>20</v>
      </c>
      <c r="H20" s="143">
        <v>23</v>
      </c>
    </row>
    <row r="21" spans="2:8" ht="14.45" customHeight="1" x14ac:dyDescent="0.25">
      <c r="B21" s="174" t="s">
        <v>34</v>
      </c>
      <c r="C21" s="143">
        <v>187</v>
      </c>
      <c r="D21" s="143">
        <v>215</v>
      </c>
      <c r="E21" s="143">
        <v>221</v>
      </c>
      <c r="F21" s="143">
        <v>218</v>
      </c>
      <c r="G21" s="143">
        <v>222</v>
      </c>
      <c r="H21" s="143">
        <v>231</v>
      </c>
    </row>
    <row r="22" spans="2:8" ht="14.45" customHeight="1" x14ac:dyDescent="0.25">
      <c r="B22" s="172" t="s">
        <v>35</v>
      </c>
      <c r="C22" s="143">
        <v>2815</v>
      </c>
      <c r="D22" s="143">
        <v>3206</v>
      </c>
      <c r="E22" s="143">
        <v>3377</v>
      </c>
      <c r="F22" s="143">
        <v>3487</v>
      </c>
      <c r="G22" s="143">
        <v>3593</v>
      </c>
      <c r="H22" s="143">
        <v>3708</v>
      </c>
    </row>
    <row r="23" spans="2:8" ht="14.45" customHeight="1" x14ac:dyDescent="0.25">
      <c r="B23" s="172" t="s">
        <v>25</v>
      </c>
      <c r="C23" s="143">
        <v>1042</v>
      </c>
      <c r="D23" s="143">
        <v>1040</v>
      </c>
      <c r="E23" s="143">
        <v>914</v>
      </c>
      <c r="F23" s="143">
        <v>915</v>
      </c>
      <c r="G23" s="143">
        <v>894</v>
      </c>
      <c r="H23" s="143">
        <v>907</v>
      </c>
    </row>
    <row r="24" spans="2:8" ht="14.45" customHeight="1" x14ac:dyDescent="0.25">
      <c r="B24" s="172" t="s">
        <v>175</v>
      </c>
      <c r="C24" s="143">
        <v>309</v>
      </c>
      <c r="D24" s="143">
        <v>210</v>
      </c>
      <c r="E24" s="143">
        <v>197</v>
      </c>
      <c r="F24" s="143">
        <v>207</v>
      </c>
      <c r="G24" s="143">
        <v>228</v>
      </c>
      <c r="H24" s="143">
        <v>271</v>
      </c>
    </row>
    <row r="25" spans="2:8" ht="14.45" customHeight="1" x14ac:dyDescent="0.25">
      <c r="B25" s="172" t="s">
        <v>36</v>
      </c>
      <c r="C25" s="143">
        <v>5852</v>
      </c>
      <c r="D25" s="143">
        <v>5580</v>
      </c>
      <c r="E25" s="143">
        <v>5224</v>
      </c>
      <c r="F25" s="143">
        <v>5205</v>
      </c>
      <c r="G25" s="143">
        <v>5331</v>
      </c>
      <c r="H25" s="143">
        <v>5527</v>
      </c>
    </row>
    <row r="26" spans="2:8" ht="14.45" customHeight="1" x14ac:dyDescent="0.25">
      <c r="B26" s="147" t="s">
        <v>37</v>
      </c>
      <c r="C26" s="143">
        <v>80</v>
      </c>
      <c r="D26" s="143">
        <v>60</v>
      </c>
      <c r="E26" s="143">
        <v>119</v>
      </c>
      <c r="F26" s="143">
        <v>60</v>
      </c>
      <c r="G26" s="143">
        <v>62</v>
      </c>
      <c r="H26" s="143">
        <v>63</v>
      </c>
    </row>
    <row r="27" spans="2:8" ht="14.45" customHeight="1" x14ac:dyDescent="0.25">
      <c r="B27" s="227" t="s">
        <v>38</v>
      </c>
      <c r="C27" s="220">
        <v>13094</v>
      </c>
      <c r="D27" s="220">
        <v>13215</v>
      </c>
      <c r="E27" s="220">
        <v>13184</v>
      </c>
      <c r="F27" s="220">
        <v>13354</v>
      </c>
      <c r="G27" s="220">
        <v>13616</v>
      </c>
      <c r="H27" s="220">
        <v>14037</v>
      </c>
    </row>
    <row r="28" spans="2:8" ht="14.45" customHeight="1" x14ac:dyDescent="0.25">
      <c r="B28" s="132" t="s">
        <v>176</v>
      </c>
      <c r="C28" s="143">
        <v>40</v>
      </c>
      <c r="D28" s="143">
        <v>0</v>
      </c>
      <c r="E28" s="143">
        <v>0</v>
      </c>
      <c r="F28" s="143">
        <v>0</v>
      </c>
      <c r="G28" s="143">
        <v>0</v>
      </c>
      <c r="H28" s="143">
        <v>0</v>
      </c>
    </row>
    <row r="29" spans="2:8" ht="14.45" customHeight="1" x14ac:dyDescent="0.25">
      <c r="B29" s="227" t="s">
        <v>177</v>
      </c>
      <c r="C29" s="228">
        <v>-962</v>
      </c>
      <c r="D29" s="228">
        <v>-1546</v>
      </c>
      <c r="E29" s="228">
        <v>-1517</v>
      </c>
      <c r="F29" s="228">
        <v>-1579</v>
      </c>
      <c r="G29" s="228">
        <v>-1680</v>
      </c>
      <c r="H29" s="228">
        <v>-1674</v>
      </c>
    </row>
    <row r="30" spans="2:8" ht="14.45" customHeight="1" x14ac:dyDescent="0.25">
      <c r="B30" s="13"/>
      <c r="C30" s="140"/>
      <c r="D30" s="140"/>
      <c r="E30" s="140"/>
      <c r="F30" s="140"/>
      <c r="G30" s="140"/>
      <c r="H30" s="140"/>
    </row>
    <row r="31" spans="2:8" ht="22.5" customHeight="1" x14ac:dyDescent="0.25">
      <c r="B31" s="337" t="s">
        <v>40</v>
      </c>
      <c r="C31" s="337"/>
      <c r="D31" s="177"/>
      <c r="E31" s="177"/>
      <c r="F31" s="177"/>
      <c r="G31" s="177"/>
      <c r="H31" s="177"/>
    </row>
    <row r="32" spans="2:8" ht="14.45" customHeight="1" x14ac:dyDescent="0.25">
      <c r="B32" s="172" t="s">
        <v>41</v>
      </c>
      <c r="C32" s="143">
        <v>-33</v>
      </c>
      <c r="D32" s="143">
        <v>-7</v>
      </c>
      <c r="E32" s="143">
        <v>0</v>
      </c>
      <c r="F32" s="143">
        <v>0</v>
      </c>
      <c r="G32" s="143">
        <v>0</v>
      </c>
      <c r="H32" s="143">
        <v>0</v>
      </c>
    </row>
    <row r="33" spans="2:8" ht="14.45" customHeight="1" x14ac:dyDescent="0.25">
      <c r="B33" s="172" t="s">
        <v>42</v>
      </c>
      <c r="C33" s="143">
        <v>-3146</v>
      </c>
      <c r="D33" s="143">
        <v>-655</v>
      </c>
      <c r="E33" s="143">
        <v>-141</v>
      </c>
      <c r="F33" s="143">
        <v>-89</v>
      </c>
      <c r="G33" s="143">
        <v>-181</v>
      </c>
      <c r="H33" s="143">
        <v>-248</v>
      </c>
    </row>
    <row r="34" spans="2:8" ht="14.45" customHeight="1" x14ac:dyDescent="0.25">
      <c r="B34" s="172" t="s">
        <v>45</v>
      </c>
      <c r="C34" s="143">
        <v>-5</v>
      </c>
      <c r="D34" s="143">
        <v>-6</v>
      </c>
      <c r="E34" s="143">
        <v>-3</v>
      </c>
      <c r="F34" s="143">
        <v>-6</v>
      </c>
      <c r="G34" s="143">
        <v>-6</v>
      </c>
      <c r="H34" s="143">
        <v>-6</v>
      </c>
    </row>
    <row r="35" spans="2:8" ht="14.45" customHeight="1" x14ac:dyDescent="0.25">
      <c r="B35" s="172" t="s">
        <v>178</v>
      </c>
      <c r="C35" s="143">
        <v>-42</v>
      </c>
      <c r="D35" s="143">
        <v>120</v>
      </c>
      <c r="E35" s="143">
        <v>-10</v>
      </c>
      <c r="F35" s="143">
        <v>-22</v>
      </c>
      <c r="G35" s="143">
        <v>-21</v>
      </c>
      <c r="H35" s="143">
        <v>-9</v>
      </c>
    </row>
    <row r="36" spans="2:8" ht="14.45" customHeight="1" x14ac:dyDescent="0.25">
      <c r="B36" s="227" t="s">
        <v>48</v>
      </c>
      <c r="C36" s="220">
        <v>-3226</v>
      </c>
      <c r="D36" s="220">
        <v>-547</v>
      </c>
      <c r="E36" s="220">
        <v>-155</v>
      </c>
      <c r="F36" s="220">
        <v>-117</v>
      </c>
      <c r="G36" s="220">
        <v>-208</v>
      </c>
      <c r="H36" s="220">
        <v>-263</v>
      </c>
    </row>
    <row r="37" spans="2:8" ht="14.45" customHeight="1" x14ac:dyDescent="0.25">
      <c r="B37" s="227" t="s">
        <v>49</v>
      </c>
      <c r="C37" s="220">
        <v>-4188</v>
      </c>
      <c r="D37" s="220">
        <v>-2094</v>
      </c>
      <c r="E37" s="220">
        <v>-1671</v>
      </c>
      <c r="F37" s="220">
        <v>-1696</v>
      </c>
      <c r="G37" s="220">
        <v>-1889</v>
      </c>
      <c r="H37" s="220">
        <v>-1937</v>
      </c>
    </row>
    <row r="38" spans="2:8" ht="14.45" customHeight="1" x14ac:dyDescent="0.25">
      <c r="B38" s="337" t="s">
        <v>50</v>
      </c>
      <c r="C38" s="337"/>
      <c r="D38" s="337"/>
      <c r="E38" s="177"/>
      <c r="F38" s="177"/>
      <c r="G38" s="177"/>
      <c r="H38" s="177"/>
    </row>
    <row r="39" spans="2:8" ht="14.45" customHeight="1" x14ac:dyDescent="0.25">
      <c r="B39" s="178" t="s">
        <v>51</v>
      </c>
      <c r="C39" s="179">
        <v>-881</v>
      </c>
      <c r="D39" s="179">
        <v>245</v>
      </c>
      <c r="E39" s="179">
        <v>-252</v>
      </c>
      <c r="F39" s="179">
        <v>2083</v>
      </c>
      <c r="G39" s="179">
        <v>2071</v>
      </c>
      <c r="H39" s="179">
        <v>2723</v>
      </c>
    </row>
    <row r="40" spans="2:8" ht="14.45" customHeight="1" x14ac:dyDescent="0.25">
      <c r="B40" s="172" t="s">
        <v>52</v>
      </c>
      <c r="C40" s="143">
        <v>26</v>
      </c>
      <c r="D40" s="143">
        <v>278</v>
      </c>
      <c r="E40" s="143">
        <v>-137</v>
      </c>
      <c r="F40" s="143">
        <v>1926</v>
      </c>
      <c r="G40" s="143">
        <v>1732</v>
      </c>
      <c r="H40" s="143">
        <v>2075</v>
      </c>
    </row>
    <row r="41" spans="2:8" ht="14.45" customHeight="1" x14ac:dyDescent="0.25">
      <c r="B41" s="172" t="s">
        <v>54</v>
      </c>
      <c r="C41" s="143">
        <v>-756</v>
      </c>
      <c r="D41" s="143">
        <v>-17</v>
      </c>
      <c r="E41" s="143">
        <v>-200</v>
      </c>
      <c r="F41" s="143">
        <v>179</v>
      </c>
      <c r="G41" s="143">
        <v>369</v>
      </c>
      <c r="H41" s="143">
        <v>655</v>
      </c>
    </row>
    <row r="42" spans="2:8" ht="14.45" customHeight="1" x14ac:dyDescent="0.25">
      <c r="B42" s="147" t="s">
        <v>56</v>
      </c>
      <c r="C42" s="143">
        <v>-151</v>
      </c>
      <c r="D42" s="143">
        <v>-15</v>
      </c>
      <c r="E42" s="143">
        <v>86</v>
      </c>
      <c r="F42" s="143">
        <v>-22</v>
      </c>
      <c r="G42" s="143">
        <v>-30</v>
      </c>
      <c r="H42" s="143">
        <v>-6</v>
      </c>
    </row>
    <row r="43" spans="2:8" ht="22.5" x14ac:dyDescent="0.25">
      <c r="B43" s="178" t="s">
        <v>57</v>
      </c>
      <c r="C43" s="179">
        <v>2</v>
      </c>
      <c r="D43" s="179">
        <v>-103</v>
      </c>
      <c r="E43" s="179">
        <v>-125</v>
      </c>
      <c r="F43" s="179">
        <v>7</v>
      </c>
      <c r="G43" s="179">
        <v>6</v>
      </c>
      <c r="H43" s="179">
        <v>7</v>
      </c>
    </row>
    <row r="44" spans="2:8" ht="14.45" customHeight="1" x14ac:dyDescent="0.25">
      <c r="B44" s="49" t="s">
        <v>58</v>
      </c>
      <c r="C44" s="143">
        <v>-3</v>
      </c>
      <c r="D44" s="143">
        <v>-6</v>
      </c>
      <c r="E44" s="150">
        <v>0</v>
      </c>
      <c r="F44" s="150">
        <v>0</v>
      </c>
      <c r="G44" s="150">
        <v>0</v>
      </c>
      <c r="H44" s="150">
        <v>0</v>
      </c>
    </row>
    <row r="45" spans="2:8" ht="14.45" customHeight="1" x14ac:dyDescent="0.25">
      <c r="B45" s="49" t="s">
        <v>47</v>
      </c>
      <c r="C45" s="143">
        <v>6</v>
      </c>
      <c r="D45" s="143">
        <v>-96</v>
      </c>
      <c r="E45" s="143">
        <v>-125</v>
      </c>
      <c r="F45" s="143">
        <v>7</v>
      </c>
      <c r="G45" s="143">
        <v>6</v>
      </c>
      <c r="H45" s="143">
        <v>7</v>
      </c>
    </row>
    <row r="46" spans="2:8" ht="17.45" customHeight="1" x14ac:dyDescent="0.25">
      <c r="B46" s="222" t="s">
        <v>50</v>
      </c>
      <c r="C46" s="220">
        <v>-879</v>
      </c>
      <c r="D46" s="220">
        <v>142</v>
      </c>
      <c r="E46" s="220">
        <v>-377</v>
      </c>
      <c r="F46" s="220">
        <v>2090</v>
      </c>
      <c r="G46" s="220">
        <v>2077</v>
      </c>
      <c r="H46" s="220">
        <v>2730</v>
      </c>
    </row>
    <row r="47" spans="2:8" ht="27" customHeight="1" x14ac:dyDescent="0.25">
      <c r="B47" s="222" t="s">
        <v>179</v>
      </c>
      <c r="C47" s="220">
        <v>-5066</v>
      </c>
      <c r="D47" s="220">
        <v>-1951</v>
      </c>
      <c r="E47" s="220">
        <v>-2048</v>
      </c>
      <c r="F47" s="220">
        <v>394</v>
      </c>
      <c r="G47" s="220">
        <v>189</v>
      </c>
      <c r="H47" s="220">
        <v>792</v>
      </c>
    </row>
    <row r="48" spans="2:8" ht="14.45" customHeight="1" x14ac:dyDescent="0.25">
      <c r="B48" s="49" t="s">
        <v>180</v>
      </c>
      <c r="C48" s="143">
        <v>-1475</v>
      </c>
      <c r="D48" s="143">
        <v>-1077</v>
      </c>
      <c r="E48" s="143">
        <v>-738</v>
      </c>
      <c r="F48" s="143">
        <v>-366</v>
      </c>
      <c r="G48" s="143">
        <v>-528</v>
      </c>
      <c r="H48" s="143">
        <v>-576</v>
      </c>
    </row>
    <row r="49" spans="1:8" ht="14.45" customHeight="1" x14ac:dyDescent="0.25">
      <c r="B49" s="49" t="s">
        <v>181</v>
      </c>
      <c r="C49" s="143">
        <v>-3240</v>
      </c>
      <c r="D49" s="143">
        <v>6654</v>
      </c>
      <c r="E49" s="143">
        <v>3555</v>
      </c>
      <c r="F49" s="143">
        <v>3400</v>
      </c>
      <c r="G49" s="143">
        <v>2032</v>
      </c>
      <c r="H49" s="143">
        <v>960</v>
      </c>
    </row>
    <row r="50" spans="1:8" ht="14.45" customHeight="1" x14ac:dyDescent="0.25">
      <c r="B50" s="222" t="s">
        <v>182</v>
      </c>
      <c r="C50" s="220">
        <v>-9781</v>
      </c>
      <c r="D50" s="220">
        <v>3626</v>
      </c>
      <c r="E50" s="220">
        <v>768</v>
      </c>
      <c r="F50" s="220">
        <v>3428</v>
      </c>
      <c r="G50" s="220">
        <v>1693</v>
      </c>
      <c r="H50" s="220">
        <v>1176</v>
      </c>
    </row>
    <row r="51" spans="1:8" ht="14.45" customHeight="1" x14ac:dyDescent="0.25">
      <c r="B51" s="249" t="s">
        <v>61</v>
      </c>
      <c r="C51" s="176"/>
      <c r="D51" s="176"/>
      <c r="E51" s="176"/>
      <c r="F51" s="176"/>
      <c r="G51" s="176"/>
      <c r="H51" s="176"/>
    </row>
    <row r="52" spans="1:8" ht="30.6" customHeight="1" x14ac:dyDescent="0.25">
      <c r="B52" s="222" t="s">
        <v>179</v>
      </c>
      <c r="C52" s="220">
        <v>-5066</v>
      </c>
      <c r="D52" s="220">
        <v>-1951</v>
      </c>
      <c r="E52" s="220">
        <v>-2048</v>
      </c>
      <c r="F52" s="220">
        <v>394</v>
      </c>
      <c r="G52" s="220">
        <v>189</v>
      </c>
      <c r="H52" s="220">
        <v>792</v>
      </c>
    </row>
    <row r="53" spans="1:8" ht="14.45" customHeight="1" x14ac:dyDescent="0.25">
      <c r="B53" s="49" t="s">
        <v>62</v>
      </c>
      <c r="C53" s="143">
        <v>4105</v>
      </c>
      <c r="D53" s="143">
        <v>405</v>
      </c>
      <c r="E53" s="143">
        <v>531</v>
      </c>
      <c r="F53" s="143">
        <v>-1973</v>
      </c>
      <c r="G53" s="143">
        <v>-1869</v>
      </c>
      <c r="H53" s="143">
        <v>-2466</v>
      </c>
    </row>
    <row r="54" spans="1:8" ht="14.45" customHeight="1" x14ac:dyDescent="0.25">
      <c r="B54" s="222" t="s">
        <v>63</v>
      </c>
      <c r="C54" s="220">
        <v>-962</v>
      </c>
      <c r="D54" s="220">
        <v>-1546</v>
      </c>
      <c r="E54" s="220">
        <v>-1517</v>
      </c>
      <c r="F54" s="220">
        <v>-1579</v>
      </c>
      <c r="G54" s="220">
        <v>-1680</v>
      </c>
      <c r="H54" s="220">
        <v>-1674</v>
      </c>
    </row>
    <row r="55" spans="1:8" ht="14.45" customHeight="1" x14ac:dyDescent="0.25">
      <c r="B55" s="322" t="s">
        <v>64</v>
      </c>
      <c r="C55" s="171">
        <v>0</v>
      </c>
      <c r="D55" s="171">
        <v>0</v>
      </c>
      <c r="E55" s="171">
        <v>0</v>
      </c>
      <c r="F55" s="171">
        <v>0</v>
      </c>
      <c r="G55" s="171">
        <v>0</v>
      </c>
      <c r="H55" s="171">
        <v>0</v>
      </c>
    </row>
    <row r="56" spans="1:8" ht="14.45" customHeight="1" x14ac:dyDescent="0.25">
      <c r="B56" s="180" t="s">
        <v>65</v>
      </c>
      <c r="C56" s="143">
        <v>5202</v>
      </c>
      <c r="D56" s="143">
        <v>4205</v>
      </c>
      <c r="E56" s="143">
        <v>6417</v>
      </c>
      <c r="F56" s="143">
        <v>6805</v>
      </c>
      <c r="G56" s="143">
        <v>5184</v>
      </c>
      <c r="H56" s="143">
        <v>3879</v>
      </c>
    </row>
    <row r="57" spans="1:8" ht="14.45" customHeight="1" x14ac:dyDescent="0.25">
      <c r="B57" s="180" t="s">
        <v>66</v>
      </c>
      <c r="C57" s="143">
        <v>-368</v>
      </c>
      <c r="D57" s="143">
        <v>-264</v>
      </c>
      <c r="E57" s="143">
        <v>-155</v>
      </c>
      <c r="F57" s="143">
        <v>-357</v>
      </c>
      <c r="G57" s="143">
        <v>-577</v>
      </c>
      <c r="H57" s="143">
        <v>-298</v>
      </c>
    </row>
    <row r="58" spans="1:8" ht="14.45" customHeight="1" x14ac:dyDescent="0.25">
      <c r="B58" s="180" t="s">
        <v>67</v>
      </c>
      <c r="C58" s="143">
        <v>-2815</v>
      </c>
      <c r="D58" s="143">
        <v>-3206</v>
      </c>
      <c r="E58" s="143">
        <v>-3377</v>
      </c>
      <c r="F58" s="143">
        <v>-3487</v>
      </c>
      <c r="G58" s="143">
        <v>-3593</v>
      </c>
      <c r="H58" s="143">
        <v>-3708</v>
      </c>
    </row>
    <row r="59" spans="1:8" ht="14.45" customHeight="1" x14ac:dyDescent="0.25">
      <c r="B59" s="180" t="s">
        <v>68</v>
      </c>
      <c r="C59" s="143">
        <v>-72</v>
      </c>
      <c r="D59" s="143">
        <v>108</v>
      </c>
      <c r="E59" s="143">
        <v>139</v>
      </c>
      <c r="F59" s="143">
        <v>255</v>
      </c>
      <c r="G59" s="143">
        <v>49</v>
      </c>
      <c r="H59" s="143">
        <v>-142</v>
      </c>
    </row>
    <row r="60" spans="1:8" ht="14.45" customHeight="1" x14ac:dyDescent="0.25">
      <c r="B60" s="181" t="s">
        <v>69</v>
      </c>
      <c r="C60" s="171">
        <v>0</v>
      </c>
      <c r="D60" s="171">
        <v>0</v>
      </c>
      <c r="E60" s="171">
        <v>0</v>
      </c>
      <c r="F60" s="171">
        <v>0</v>
      </c>
      <c r="G60" s="171">
        <v>0</v>
      </c>
      <c r="H60" s="171">
        <v>0</v>
      </c>
    </row>
    <row r="61" spans="1:8" ht="14.45" customHeight="1" x14ac:dyDescent="0.25">
      <c r="B61" s="174" t="s">
        <v>70</v>
      </c>
      <c r="C61" s="143">
        <v>0</v>
      </c>
      <c r="D61" s="143">
        <v>75</v>
      </c>
      <c r="E61" s="143">
        <v>79</v>
      </c>
      <c r="F61" s="143">
        <v>82</v>
      </c>
      <c r="G61" s="143">
        <v>86</v>
      </c>
      <c r="H61" s="143">
        <v>314</v>
      </c>
    </row>
    <row r="62" spans="1:8" s="57" customFormat="1" ht="23.25" x14ac:dyDescent="0.25">
      <c r="A62" s="137"/>
      <c r="B62" s="149" t="s">
        <v>71</v>
      </c>
      <c r="C62" s="150">
        <v>0</v>
      </c>
      <c r="D62" s="150">
        <v>0</v>
      </c>
      <c r="E62" s="150">
        <v>0</v>
      </c>
      <c r="F62" s="150">
        <v>0</v>
      </c>
      <c r="G62" s="150">
        <v>0</v>
      </c>
      <c r="H62" s="150">
        <v>0</v>
      </c>
    </row>
    <row r="63" spans="1:8" s="57" customFormat="1" ht="12" customHeight="1" x14ac:dyDescent="0.25">
      <c r="A63" s="137"/>
      <c r="B63" s="244" t="s">
        <v>72</v>
      </c>
      <c r="C63" s="150">
        <v>0</v>
      </c>
      <c r="D63" s="150">
        <v>0</v>
      </c>
      <c r="E63" s="150">
        <v>0</v>
      </c>
      <c r="F63" s="150">
        <v>0</v>
      </c>
      <c r="G63" s="150">
        <v>0</v>
      </c>
      <c r="H63" s="150">
        <v>0</v>
      </c>
    </row>
    <row r="64" spans="1:8" s="57" customFormat="1" ht="12" customHeight="1" x14ac:dyDescent="0.25">
      <c r="A64" s="137"/>
      <c r="B64" s="149" t="s">
        <v>73</v>
      </c>
      <c r="C64" s="150">
        <v>0</v>
      </c>
      <c r="D64" s="150">
        <v>0</v>
      </c>
      <c r="E64" s="150">
        <v>0</v>
      </c>
      <c r="F64" s="150">
        <v>0</v>
      </c>
      <c r="G64" s="150">
        <v>0</v>
      </c>
      <c r="H64" s="150">
        <v>0</v>
      </c>
    </row>
    <row r="65" spans="1:8" s="57" customFormat="1" ht="12" customHeight="1" x14ac:dyDescent="0.25">
      <c r="A65" s="137"/>
      <c r="B65" s="244" t="s">
        <v>74</v>
      </c>
      <c r="C65" s="150">
        <v>0</v>
      </c>
      <c r="D65" s="150">
        <v>0</v>
      </c>
      <c r="E65" s="150">
        <v>0</v>
      </c>
      <c r="F65" s="150">
        <v>0</v>
      </c>
      <c r="G65" s="150">
        <v>0</v>
      </c>
      <c r="H65" s="150">
        <v>0</v>
      </c>
    </row>
    <row r="66" spans="1:8" ht="14.45" customHeight="1" x14ac:dyDescent="0.25">
      <c r="B66" s="174" t="s">
        <v>75</v>
      </c>
      <c r="C66" s="143">
        <v>402</v>
      </c>
      <c r="D66" s="143">
        <v>357</v>
      </c>
      <c r="E66" s="143">
        <v>297</v>
      </c>
      <c r="F66" s="143">
        <v>315</v>
      </c>
      <c r="G66" s="143">
        <v>322</v>
      </c>
      <c r="H66" s="143">
        <v>328</v>
      </c>
    </row>
    <row r="67" spans="1:8" ht="14.45" customHeight="1" x14ac:dyDescent="0.25">
      <c r="B67" s="172" t="s">
        <v>76</v>
      </c>
      <c r="C67" s="179">
        <v>2349</v>
      </c>
      <c r="D67" s="179">
        <v>1275</v>
      </c>
      <c r="E67" s="179">
        <v>3401</v>
      </c>
      <c r="F67" s="179">
        <v>3614</v>
      </c>
      <c r="G67" s="179">
        <v>1470</v>
      </c>
      <c r="H67" s="179">
        <v>373</v>
      </c>
    </row>
    <row r="68" spans="1:8" ht="14.45" customHeight="1" x14ac:dyDescent="0.25">
      <c r="B68" s="227" t="s">
        <v>77</v>
      </c>
      <c r="C68" s="220">
        <v>-3311</v>
      </c>
      <c r="D68" s="220">
        <v>-2821</v>
      </c>
      <c r="E68" s="220">
        <v>-4918</v>
      </c>
      <c r="F68" s="220">
        <v>-5193</v>
      </c>
      <c r="G68" s="220">
        <v>-3150</v>
      </c>
      <c r="H68" s="220">
        <v>-2048</v>
      </c>
    </row>
    <row r="69" spans="1:8" ht="14.45" customHeight="1" x14ac:dyDescent="0.25">
      <c r="B69" s="175"/>
      <c r="C69" s="171"/>
      <c r="D69" s="171"/>
      <c r="E69" s="171"/>
      <c r="F69" s="171"/>
      <c r="G69" s="171"/>
      <c r="H69" s="171"/>
    </row>
    <row r="70" spans="1:8" ht="14.45" customHeight="1" x14ac:dyDescent="0.25">
      <c r="B70" s="134" t="s">
        <v>78</v>
      </c>
      <c r="C70" s="146"/>
      <c r="D70" s="146"/>
      <c r="E70" s="146"/>
      <c r="F70" s="146"/>
      <c r="G70" s="146"/>
      <c r="H70" s="146"/>
    </row>
    <row r="71" spans="1:8" ht="14.45" customHeight="1" x14ac:dyDescent="0.25">
      <c r="B71" s="132" t="s">
        <v>79</v>
      </c>
      <c r="C71" s="143">
        <v>5202</v>
      </c>
      <c r="D71" s="143">
        <v>4280</v>
      </c>
      <c r="E71" s="143">
        <v>6497</v>
      </c>
      <c r="F71" s="143">
        <v>6888</v>
      </c>
      <c r="G71" s="143">
        <v>5270</v>
      </c>
      <c r="H71" s="143">
        <v>4193</v>
      </c>
    </row>
    <row r="72" spans="1:8" ht="14.45" customHeight="1" x14ac:dyDescent="0.25">
      <c r="B72" s="131" t="s">
        <v>183</v>
      </c>
      <c r="C72" s="145">
        <v>727</v>
      </c>
      <c r="D72" s="145">
        <v>1077</v>
      </c>
      <c r="E72" s="145">
        <v>348</v>
      </c>
      <c r="F72" s="145">
        <v>366</v>
      </c>
      <c r="G72" s="145">
        <v>528</v>
      </c>
      <c r="H72" s="145">
        <v>576</v>
      </c>
    </row>
    <row r="73" spans="1:8" x14ac:dyDescent="0.25">
      <c r="B73" s="322"/>
    </row>
    <row r="74" spans="1:8" x14ac:dyDescent="0.25">
      <c r="A74" s="333"/>
      <c r="B74" s="333"/>
      <c r="C74" s="333"/>
      <c r="D74" s="333"/>
      <c r="E74" s="333"/>
      <c r="F74" s="333"/>
      <c r="G74" s="333"/>
      <c r="H74"/>
    </row>
    <row r="75" spans="1:8" ht="108.95" customHeight="1" x14ac:dyDescent="0.25">
      <c r="A75" s="329" t="s">
        <v>184</v>
      </c>
      <c r="B75" s="332"/>
      <c r="C75" s="332"/>
      <c r="D75" s="332"/>
      <c r="E75" s="332"/>
      <c r="F75" s="332"/>
      <c r="G75" s="332"/>
    </row>
  </sheetData>
  <mergeCells count="8">
    <mergeCell ref="A75:G75"/>
    <mergeCell ref="A74:G74"/>
    <mergeCell ref="B1:F1"/>
    <mergeCell ref="G1:H1"/>
    <mergeCell ref="B2:H2"/>
    <mergeCell ref="F4:H4"/>
    <mergeCell ref="B31:C31"/>
    <mergeCell ref="B38:D38"/>
  </mergeCells>
  <printOptions horizontalCentered="1" verticalCentered="1"/>
  <pageMargins left="0.25" right="0.25" top="0.75" bottom="0.75" header="0.3" footer="0.3"/>
  <pageSetup paperSize="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1948E-3866-49B6-8CE4-2EDE2BEF1AE0}">
  <sheetPr>
    <tabColor theme="7" tint="0.39997558519241921"/>
    <pageSetUpPr fitToPage="1"/>
  </sheetPr>
  <dimension ref="A1:H60"/>
  <sheetViews>
    <sheetView showGridLines="0" zoomScale="85" zoomScaleNormal="85" zoomScaleSheetLayoutView="80" workbookViewId="0">
      <selection activeCell="E51" sqref="E51"/>
    </sheetView>
  </sheetViews>
  <sheetFormatPr defaultRowHeight="15" x14ac:dyDescent="0.25"/>
  <cols>
    <col min="1" max="1" width="9" style="3" customWidth="1"/>
    <col min="2" max="2" width="51.140625" customWidth="1"/>
    <col min="3" max="8" width="8.28515625" style="47" customWidth="1"/>
  </cols>
  <sheetData>
    <row r="1" spans="2:8" x14ac:dyDescent="0.25">
      <c r="B1" s="252" t="s">
        <v>185</v>
      </c>
      <c r="C1" s="141"/>
      <c r="D1" s="141"/>
      <c r="E1" s="141"/>
      <c r="F1" s="141"/>
      <c r="G1" s="335"/>
      <c r="H1" s="335"/>
    </row>
    <row r="2" spans="2:8" x14ac:dyDescent="0.25">
      <c r="B2" s="14"/>
      <c r="C2" s="142"/>
      <c r="D2" s="142"/>
      <c r="E2" s="142"/>
      <c r="F2" s="142"/>
      <c r="G2" s="142"/>
      <c r="H2" s="142"/>
    </row>
    <row r="3" spans="2:8" x14ac:dyDescent="0.25">
      <c r="B3" s="216"/>
      <c r="C3" s="199" t="s">
        <v>5</v>
      </c>
      <c r="D3" s="199" t="s">
        <v>6</v>
      </c>
      <c r="E3" s="199" t="s">
        <v>7</v>
      </c>
      <c r="F3" s="199" t="s">
        <v>8</v>
      </c>
      <c r="G3" s="199" t="s">
        <v>9</v>
      </c>
      <c r="H3" s="199" t="s">
        <v>10</v>
      </c>
    </row>
    <row r="4" spans="2:8" ht="14.65" customHeight="1" x14ac:dyDescent="0.25">
      <c r="B4" s="216"/>
      <c r="C4" s="242" t="s">
        <v>82</v>
      </c>
      <c r="D4" s="199" t="s">
        <v>12</v>
      </c>
      <c r="E4" s="199" t="s">
        <v>13</v>
      </c>
      <c r="F4" s="327" t="s">
        <v>14</v>
      </c>
      <c r="G4" s="327"/>
      <c r="H4" s="327"/>
    </row>
    <row r="5" spans="2:8" x14ac:dyDescent="0.25">
      <c r="B5" s="197"/>
      <c r="C5" s="208" t="s">
        <v>15</v>
      </c>
      <c r="D5" s="208" t="s">
        <v>15</v>
      </c>
      <c r="E5" s="208" t="s">
        <v>15</v>
      </c>
      <c r="F5" s="208" t="s">
        <v>15</v>
      </c>
      <c r="G5" s="208" t="s">
        <v>15</v>
      </c>
      <c r="H5" s="208" t="s">
        <v>15</v>
      </c>
    </row>
    <row r="6" spans="2:8" ht="11.85" customHeight="1" x14ac:dyDescent="0.25">
      <c r="B6" s="133" t="s">
        <v>83</v>
      </c>
      <c r="C6" s="182"/>
      <c r="D6" s="182"/>
      <c r="E6" s="182"/>
      <c r="F6" s="182"/>
      <c r="G6" s="182"/>
      <c r="H6" s="182"/>
    </row>
    <row r="7" spans="2:8" ht="11.85" customHeight="1" x14ac:dyDescent="0.25">
      <c r="B7" s="183" t="s">
        <v>84</v>
      </c>
      <c r="C7" s="182"/>
      <c r="D7" s="182"/>
      <c r="E7" s="182"/>
      <c r="F7" s="182"/>
      <c r="G7" s="182"/>
      <c r="H7" s="182"/>
    </row>
    <row r="8" spans="2:8" ht="11.85" customHeight="1" x14ac:dyDescent="0.25">
      <c r="B8" s="184" t="s">
        <v>85</v>
      </c>
      <c r="C8" s="185">
        <v>2548</v>
      </c>
      <c r="D8" s="185">
        <v>2110</v>
      </c>
      <c r="E8" s="185">
        <v>1050</v>
      </c>
      <c r="F8" s="185">
        <v>798</v>
      </c>
      <c r="G8" s="185">
        <v>686</v>
      </c>
      <c r="H8" s="185">
        <v>471</v>
      </c>
    </row>
    <row r="9" spans="2:8" ht="11.85" customHeight="1" x14ac:dyDescent="0.25">
      <c r="B9" s="184" t="s">
        <v>86</v>
      </c>
      <c r="C9" s="185">
        <v>1211</v>
      </c>
      <c r="D9" s="185">
        <v>1295</v>
      </c>
      <c r="E9" s="185">
        <v>1297</v>
      </c>
      <c r="F9" s="185">
        <v>1161</v>
      </c>
      <c r="G9" s="185">
        <v>1161</v>
      </c>
      <c r="H9" s="185">
        <v>1154</v>
      </c>
    </row>
    <row r="10" spans="2:8" ht="11.85" customHeight="1" x14ac:dyDescent="0.25">
      <c r="B10" s="184" t="s">
        <v>87</v>
      </c>
      <c r="C10" s="186">
        <v>0</v>
      </c>
      <c r="D10" s="186">
        <v>0</v>
      </c>
      <c r="E10" s="186">
        <v>0</v>
      </c>
      <c r="F10" s="186">
        <v>0</v>
      </c>
      <c r="G10" s="186">
        <v>0</v>
      </c>
      <c r="H10" s="186">
        <v>0</v>
      </c>
    </row>
    <row r="11" spans="2:8" ht="15.6" customHeight="1" x14ac:dyDescent="0.25">
      <c r="B11" s="174" t="s">
        <v>88</v>
      </c>
      <c r="C11" s="143">
        <v>240</v>
      </c>
      <c r="D11" s="143">
        <v>243</v>
      </c>
      <c r="E11" s="143">
        <v>243</v>
      </c>
      <c r="F11" s="143">
        <v>243</v>
      </c>
      <c r="G11" s="143">
        <v>243</v>
      </c>
      <c r="H11" s="143">
        <v>243</v>
      </c>
    </row>
    <row r="12" spans="2:8" ht="14.1" customHeight="1" x14ac:dyDescent="0.25">
      <c r="B12" s="174" t="s">
        <v>89</v>
      </c>
      <c r="C12" s="143">
        <v>656</v>
      </c>
      <c r="D12" s="143">
        <v>421</v>
      </c>
      <c r="E12" s="143">
        <v>1092</v>
      </c>
      <c r="F12" s="143">
        <v>1078</v>
      </c>
      <c r="G12" s="143">
        <v>1059</v>
      </c>
      <c r="H12" s="143">
        <v>1018</v>
      </c>
    </row>
    <row r="13" spans="2:8" ht="11.85" customHeight="1" x14ac:dyDescent="0.25">
      <c r="B13" s="184" t="s">
        <v>90</v>
      </c>
      <c r="C13" s="185">
        <v>0</v>
      </c>
      <c r="D13" s="185">
        <v>0</v>
      </c>
      <c r="E13" s="185">
        <v>0</v>
      </c>
      <c r="F13" s="185">
        <v>0</v>
      </c>
      <c r="G13" s="185">
        <v>0</v>
      </c>
      <c r="H13" s="185">
        <v>0</v>
      </c>
    </row>
    <row r="14" spans="2:8" ht="11.85" customHeight="1" x14ac:dyDescent="0.25">
      <c r="B14" s="184" t="s">
        <v>91</v>
      </c>
      <c r="C14" s="185">
        <v>9</v>
      </c>
      <c r="D14" s="185">
        <v>77</v>
      </c>
      <c r="E14" s="185">
        <v>40</v>
      </c>
      <c r="F14" s="185">
        <v>5</v>
      </c>
      <c r="G14" s="185">
        <v>5</v>
      </c>
      <c r="H14" s="185">
        <v>1</v>
      </c>
    </row>
    <row r="15" spans="2:8" ht="11.85" customHeight="1" x14ac:dyDescent="0.25">
      <c r="B15" s="184" t="s">
        <v>92</v>
      </c>
      <c r="C15" s="185">
        <v>109</v>
      </c>
      <c r="D15" s="185">
        <v>84</v>
      </c>
      <c r="E15" s="185">
        <v>95</v>
      </c>
      <c r="F15" s="185">
        <v>95</v>
      </c>
      <c r="G15" s="185">
        <v>117</v>
      </c>
      <c r="H15" s="185">
        <v>159</v>
      </c>
    </row>
    <row r="16" spans="2:8" ht="11.85" customHeight="1" x14ac:dyDescent="0.25">
      <c r="B16" s="184" t="s">
        <v>93</v>
      </c>
      <c r="C16" s="186">
        <v>0</v>
      </c>
      <c r="D16" s="186">
        <v>0</v>
      </c>
      <c r="E16" s="186">
        <v>0</v>
      </c>
      <c r="F16" s="186">
        <v>0</v>
      </c>
      <c r="G16" s="186">
        <v>0</v>
      </c>
      <c r="H16" s="186">
        <v>0</v>
      </c>
    </row>
    <row r="17" spans="2:8" ht="11.85" customHeight="1" x14ac:dyDescent="0.25">
      <c r="B17" s="245" t="s">
        <v>96</v>
      </c>
      <c r="C17" s="143">
        <v>189</v>
      </c>
      <c r="D17" s="143">
        <v>181</v>
      </c>
      <c r="E17" s="143">
        <v>181</v>
      </c>
      <c r="F17" s="143">
        <v>181</v>
      </c>
      <c r="G17" s="143">
        <v>181</v>
      </c>
      <c r="H17" s="143">
        <v>181</v>
      </c>
    </row>
    <row r="18" spans="2:8" ht="11.85" customHeight="1" x14ac:dyDescent="0.25">
      <c r="B18" s="229" t="s">
        <v>97</v>
      </c>
      <c r="C18" s="230">
        <v>4963</v>
      </c>
      <c r="D18" s="230">
        <v>4411</v>
      </c>
      <c r="E18" s="230">
        <v>3999</v>
      </c>
      <c r="F18" s="230">
        <v>3560</v>
      </c>
      <c r="G18" s="230">
        <v>3451</v>
      </c>
      <c r="H18" s="230">
        <v>3226</v>
      </c>
    </row>
    <row r="19" spans="2:8" ht="11.85" customHeight="1" x14ac:dyDescent="0.25">
      <c r="B19" s="183" t="s">
        <v>98</v>
      </c>
      <c r="C19" s="187">
        <v>0</v>
      </c>
      <c r="D19" s="187">
        <v>0</v>
      </c>
      <c r="E19" s="187">
        <v>0</v>
      </c>
      <c r="F19" s="187">
        <v>0</v>
      </c>
      <c r="G19" s="187">
        <v>0</v>
      </c>
      <c r="H19" s="187">
        <v>0</v>
      </c>
    </row>
    <row r="20" spans="2:8" ht="11.85" customHeight="1" x14ac:dyDescent="0.25">
      <c r="B20" s="114" t="s">
        <v>99</v>
      </c>
      <c r="C20" s="150">
        <v>0</v>
      </c>
      <c r="D20" s="150">
        <v>0</v>
      </c>
      <c r="E20" s="150">
        <v>0</v>
      </c>
      <c r="F20" s="150">
        <v>0</v>
      </c>
      <c r="G20" s="150">
        <v>0</v>
      </c>
      <c r="H20" s="150">
        <v>0</v>
      </c>
    </row>
    <row r="21" spans="2:8" ht="11.85" customHeight="1" x14ac:dyDescent="0.25">
      <c r="B21" s="184" t="s">
        <v>100</v>
      </c>
      <c r="C21" s="185">
        <v>474</v>
      </c>
      <c r="D21" s="185">
        <v>576</v>
      </c>
      <c r="E21" s="185">
        <v>705</v>
      </c>
      <c r="F21" s="185">
        <v>960</v>
      </c>
      <c r="G21" s="185">
        <v>1009</v>
      </c>
      <c r="H21" s="185">
        <v>867</v>
      </c>
    </row>
    <row r="22" spans="2:8" ht="11.85" customHeight="1" x14ac:dyDescent="0.25">
      <c r="B22" s="184" t="s">
        <v>101</v>
      </c>
      <c r="C22" s="185">
        <v>1171</v>
      </c>
      <c r="D22" s="185">
        <v>827</v>
      </c>
      <c r="E22" s="185">
        <v>828</v>
      </c>
      <c r="F22" s="185">
        <v>828</v>
      </c>
      <c r="G22" s="185">
        <v>828</v>
      </c>
      <c r="H22" s="185">
        <v>828</v>
      </c>
    </row>
    <row r="23" spans="2:8" ht="11.85" customHeight="1" x14ac:dyDescent="0.25">
      <c r="B23" s="184" t="s">
        <v>102</v>
      </c>
      <c r="C23" s="185">
        <v>61</v>
      </c>
      <c r="D23" s="185">
        <v>49</v>
      </c>
      <c r="E23" s="185">
        <v>48</v>
      </c>
      <c r="F23" s="185">
        <v>49</v>
      </c>
      <c r="G23" s="185">
        <v>49</v>
      </c>
      <c r="H23" s="185">
        <v>50</v>
      </c>
    </row>
    <row r="24" spans="2:8" ht="11.85" customHeight="1" x14ac:dyDescent="0.25">
      <c r="B24" s="184" t="s">
        <v>186</v>
      </c>
      <c r="C24" s="185">
        <v>648</v>
      </c>
      <c r="D24" s="185">
        <v>676</v>
      </c>
      <c r="E24" s="185">
        <v>676</v>
      </c>
      <c r="F24" s="185">
        <v>641</v>
      </c>
      <c r="G24" s="185">
        <v>641</v>
      </c>
      <c r="H24" s="185">
        <v>642</v>
      </c>
    </row>
    <row r="25" spans="2:8" ht="11.85" customHeight="1" x14ac:dyDescent="0.25">
      <c r="B25" s="184" t="s">
        <v>103</v>
      </c>
      <c r="C25" s="186">
        <v>0</v>
      </c>
      <c r="D25" s="186">
        <v>0</v>
      </c>
      <c r="E25" s="186">
        <v>0</v>
      </c>
      <c r="F25" s="186">
        <v>0</v>
      </c>
      <c r="G25" s="186">
        <v>0</v>
      </c>
      <c r="H25" s="186">
        <v>0</v>
      </c>
    </row>
    <row r="26" spans="2:8" ht="14.1" customHeight="1" x14ac:dyDescent="0.25">
      <c r="B26" s="174" t="s">
        <v>104</v>
      </c>
      <c r="C26" s="143">
        <v>75775</v>
      </c>
      <c r="D26" s="143">
        <v>73668</v>
      </c>
      <c r="E26" s="143">
        <v>75013</v>
      </c>
      <c r="F26" s="143">
        <v>76451</v>
      </c>
      <c r="G26" s="143">
        <v>77090</v>
      </c>
      <c r="H26" s="143">
        <v>78504</v>
      </c>
    </row>
    <row r="27" spans="2:8" ht="14.45" customHeight="1" x14ac:dyDescent="0.25">
      <c r="B27" s="174" t="s">
        <v>105</v>
      </c>
      <c r="C27" s="143">
        <v>5968</v>
      </c>
      <c r="D27" s="143">
        <v>4106</v>
      </c>
      <c r="E27" s="143">
        <v>4504</v>
      </c>
      <c r="F27" s="143">
        <v>5468</v>
      </c>
      <c r="G27" s="143">
        <v>6296</v>
      </c>
      <c r="H27" s="143">
        <v>6622</v>
      </c>
    </row>
    <row r="28" spans="2:8" ht="15.95" customHeight="1" x14ac:dyDescent="0.25">
      <c r="B28" s="174" t="s">
        <v>106</v>
      </c>
      <c r="C28" s="143">
        <v>48645</v>
      </c>
      <c r="D28" s="143">
        <v>55792</v>
      </c>
      <c r="E28" s="143">
        <v>58337</v>
      </c>
      <c r="F28" s="143">
        <v>61174</v>
      </c>
      <c r="G28" s="143">
        <v>62738</v>
      </c>
      <c r="H28" s="143">
        <v>63558</v>
      </c>
    </row>
    <row r="29" spans="2:8" ht="15.6" customHeight="1" x14ac:dyDescent="0.25">
      <c r="B29" s="114" t="s">
        <v>107</v>
      </c>
      <c r="C29" s="150">
        <v>0</v>
      </c>
      <c r="D29" s="150">
        <v>2969</v>
      </c>
      <c r="E29" s="150">
        <v>2882</v>
      </c>
      <c r="F29" s="150">
        <v>2818</v>
      </c>
      <c r="G29" s="150">
        <v>2761</v>
      </c>
      <c r="H29" s="150">
        <v>2685</v>
      </c>
    </row>
    <row r="30" spans="2:8" ht="11.85" customHeight="1" x14ac:dyDescent="0.25">
      <c r="B30" s="184" t="s">
        <v>108</v>
      </c>
      <c r="C30" s="185">
        <v>1108</v>
      </c>
      <c r="D30" s="185">
        <v>1070</v>
      </c>
      <c r="E30" s="185">
        <v>1153</v>
      </c>
      <c r="F30" s="185">
        <v>1140</v>
      </c>
      <c r="G30" s="185">
        <v>1086</v>
      </c>
      <c r="H30" s="185">
        <v>1037</v>
      </c>
    </row>
    <row r="31" spans="2:8" ht="11.85" customHeight="1" x14ac:dyDescent="0.25">
      <c r="B31" s="184" t="s">
        <v>96</v>
      </c>
      <c r="C31" s="185">
        <v>170</v>
      </c>
      <c r="D31" s="185">
        <v>629</v>
      </c>
      <c r="E31" s="185">
        <v>526</v>
      </c>
      <c r="F31" s="185">
        <v>527</v>
      </c>
      <c r="G31" s="185">
        <v>524</v>
      </c>
      <c r="H31" s="185">
        <v>408</v>
      </c>
    </row>
    <row r="32" spans="2:8" ht="11.85" customHeight="1" x14ac:dyDescent="0.25">
      <c r="B32" s="229" t="s">
        <v>109</v>
      </c>
      <c r="C32" s="230">
        <v>134020</v>
      </c>
      <c r="D32" s="230">
        <v>140363</v>
      </c>
      <c r="E32" s="230">
        <v>144672</v>
      </c>
      <c r="F32" s="230">
        <v>150057</v>
      </c>
      <c r="G32" s="230">
        <v>153022</v>
      </c>
      <c r="H32" s="230">
        <v>155200</v>
      </c>
    </row>
    <row r="33" spans="1:8" ht="11.85" customHeight="1" x14ac:dyDescent="0.25">
      <c r="B33" s="229" t="s">
        <v>110</v>
      </c>
      <c r="C33" s="231">
        <v>138983</v>
      </c>
      <c r="D33" s="231">
        <v>144774</v>
      </c>
      <c r="E33" s="231">
        <v>148671</v>
      </c>
      <c r="F33" s="231">
        <v>153616</v>
      </c>
      <c r="G33" s="231">
        <v>156473</v>
      </c>
      <c r="H33" s="231">
        <v>158427</v>
      </c>
    </row>
    <row r="34" spans="1:8" ht="11.85" customHeight="1" x14ac:dyDescent="0.25">
      <c r="B34" s="183" t="s">
        <v>111</v>
      </c>
      <c r="C34" s="187">
        <v>0</v>
      </c>
      <c r="D34" s="187">
        <v>0</v>
      </c>
      <c r="E34" s="187">
        <v>0</v>
      </c>
      <c r="F34" s="187">
        <v>0</v>
      </c>
      <c r="G34" s="187">
        <v>0</v>
      </c>
      <c r="H34" s="187">
        <v>0</v>
      </c>
    </row>
    <row r="35" spans="1:8" ht="11.85" customHeight="1" x14ac:dyDescent="0.25">
      <c r="B35" s="184" t="s">
        <v>112</v>
      </c>
      <c r="C35" s="185">
        <v>70</v>
      </c>
      <c r="D35" s="185">
        <v>21</v>
      </c>
      <c r="E35" s="185">
        <v>21</v>
      </c>
      <c r="F35" s="185">
        <v>21</v>
      </c>
      <c r="G35" s="185">
        <v>21</v>
      </c>
      <c r="H35" s="185">
        <v>21</v>
      </c>
    </row>
    <row r="36" spans="1:8" ht="11.85" customHeight="1" x14ac:dyDescent="0.25">
      <c r="B36" s="190" t="s">
        <v>113</v>
      </c>
      <c r="C36" s="185">
        <v>2136</v>
      </c>
      <c r="D36" s="185">
        <v>2005</v>
      </c>
      <c r="E36" s="185">
        <v>2098</v>
      </c>
      <c r="F36" s="185">
        <v>2262</v>
      </c>
      <c r="G36" s="185">
        <v>2646</v>
      </c>
      <c r="H36" s="185">
        <v>3131</v>
      </c>
    </row>
    <row r="37" spans="1:8" ht="11.85" customHeight="1" x14ac:dyDescent="0.25">
      <c r="A37" s="137"/>
      <c r="B37" s="166" t="s">
        <v>114</v>
      </c>
      <c r="C37" s="185">
        <v>0</v>
      </c>
      <c r="D37" s="150">
        <v>108</v>
      </c>
      <c r="E37" s="150">
        <v>140</v>
      </c>
      <c r="F37" s="150">
        <v>133</v>
      </c>
      <c r="G37" s="150">
        <v>85</v>
      </c>
      <c r="H37" s="150">
        <v>82</v>
      </c>
    </row>
    <row r="38" spans="1:8" ht="11.85" customHeight="1" x14ac:dyDescent="0.25">
      <c r="B38" s="188" t="s">
        <v>187</v>
      </c>
      <c r="C38" s="185">
        <v>0</v>
      </c>
      <c r="D38" s="143">
        <v>0</v>
      </c>
      <c r="E38" s="143">
        <v>0</v>
      </c>
      <c r="F38" s="143">
        <v>0</v>
      </c>
      <c r="G38" s="143">
        <v>0</v>
      </c>
      <c r="H38" s="143">
        <v>0</v>
      </c>
    </row>
    <row r="39" spans="1:8" ht="11.85" customHeight="1" x14ac:dyDescent="0.25">
      <c r="B39" s="184" t="s">
        <v>115</v>
      </c>
      <c r="C39" s="185">
        <v>3</v>
      </c>
      <c r="D39" s="185">
        <v>7</v>
      </c>
      <c r="E39" s="185">
        <v>7</v>
      </c>
      <c r="F39" s="185">
        <v>7</v>
      </c>
      <c r="G39" s="185">
        <v>7</v>
      </c>
      <c r="H39" s="185">
        <v>7</v>
      </c>
    </row>
    <row r="40" spans="1:8" ht="11.85" customHeight="1" x14ac:dyDescent="0.25">
      <c r="B40" s="184" t="s">
        <v>116</v>
      </c>
      <c r="C40" s="185">
        <v>24558</v>
      </c>
      <c r="D40" s="185">
        <v>26707</v>
      </c>
      <c r="E40" s="185">
        <v>29804</v>
      </c>
      <c r="F40" s="185">
        <v>31315</v>
      </c>
      <c r="G40" s="185">
        <v>32446</v>
      </c>
      <c r="H40" s="185">
        <v>33331</v>
      </c>
    </row>
    <row r="41" spans="1:8" ht="11.85" customHeight="1" x14ac:dyDescent="0.25">
      <c r="B41" s="184" t="s">
        <v>117</v>
      </c>
      <c r="C41" s="185">
        <v>478</v>
      </c>
      <c r="D41" s="185">
        <v>463</v>
      </c>
      <c r="E41" s="185">
        <v>448</v>
      </c>
      <c r="F41" s="185">
        <v>432</v>
      </c>
      <c r="G41" s="185">
        <v>297</v>
      </c>
      <c r="H41" s="185">
        <v>282</v>
      </c>
    </row>
    <row r="42" spans="1:8" ht="11.85" customHeight="1" x14ac:dyDescent="0.25">
      <c r="B42" s="184" t="s">
        <v>118</v>
      </c>
      <c r="C42" s="185">
        <v>1150</v>
      </c>
      <c r="D42" s="185">
        <v>1227</v>
      </c>
      <c r="E42" s="185">
        <v>1256</v>
      </c>
      <c r="F42" s="185">
        <v>1254</v>
      </c>
      <c r="G42" s="185">
        <v>1250</v>
      </c>
      <c r="H42" s="185">
        <v>1252</v>
      </c>
    </row>
    <row r="43" spans="1:8" ht="11.85" customHeight="1" x14ac:dyDescent="0.25">
      <c r="B43" s="184" t="s">
        <v>119</v>
      </c>
      <c r="C43" s="185">
        <v>3010</v>
      </c>
      <c r="D43" s="185">
        <v>3057</v>
      </c>
      <c r="E43" s="185">
        <v>3269</v>
      </c>
      <c r="F43" s="185">
        <v>3083</v>
      </c>
      <c r="G43" s="185">
        <v>2699</v>
      </c>
      <c r="H43" s="185">
        <v>2027</v>
      </c>
    </row>
    <row r="44" spans="1:8" ht="11.85" customHeight="1" x14ac:dyDescent="0.25">
      <c r="B44" s="184" t="s">
        <v>120</v>
      </c>
      <c r="C44" s="185">
        <v>32</v>
      </c>
      <c r="D44" s="185">
        <v>0</v>
      </c>
      <c r="E44" s="185">
        <v>24</v>
      </c>
      <c r="F44" s="185">
        <v>40</v>
      </c>
      <c r="G44" s="185">
        <v>32</v>
      </c>
      <c r="H44" s="185">
        <v>30</v>
      </c>
    </row>
    <row r="45" spans="1:8" ht="11.85" customHeight="1" x14ac:dyDescent="0.25">
      <c r="B45" s="184" t="s">
        <v>121</v>
      </c>
      <c r="C45" s="185">
        <v>2246</v>
      </c>
      <c r="D45" s="185">
        <v>2129</v>
      </c>
      <c r="E45" s="185">
        <v>2171</v>
      </c>
      <c r="F45" s="185">
        <v>2236</v>
      </c>
      <c r="G45" s="185">
        <v>2322</v>
      </c>
      <c r="H45" s="185">
        <v>2420</v>
      </c>
    </row>
    <row r="46" spans="1:8" ht="11.85" customHeight="1" x14ac:dyDescent="0.25">
      <c r="B46" s="184" t="s">
        <v>122</v>
      </c>
      <c r="C46" s="185">
        <v>1410</v>
      </c>
      <c r="D46" s="185">
        <v>1664</v>
      </c>
      <c r="E46" s="185">
        <v>915</v>
      </c>
      <c r="F46" s="185">
        <v>929</v>
      </c>
      <c r="G46" s="185">
        <v>1086</v>
      </c>
      <c r="H46" s="185">
        <v>1130</v>
      </c>
    </row>
    <row r="47" spans="1:8" ht="11.85" customHeight="1" x14ac:dyDescent="0.25">
      <c r="B47" s="184" t="s">
        <v>47</v>
      </c>
      <c r="C47" s="185">
        <v>322</v>
      </c>
      <c r="D47" s="185">
        <v>192</v>
      </c>
      <c r="E47" s="185">
        <v>556</v>
      </c>
      <c r="F47" s="185">
        <v>515</v>
      </c>
      <c r="G47" s="185">
        <v>500</v>
      </c>
      <c r="H47" s="185">
        <v>455</v>
      </c>
    </row>
    <row r="48" spans="1:8" ht="11.85" customHeight="1" x14ac:dyDescent="0.25">
      <c r="B48" s="229" t="s">
        <v>123</v>
      </c>
      <c r="C48" s="232">
        <v>35415</v>
      </c>
      <c r="D48" s="232">
        <v>37580</v>
      </c>
      <c r="E48" s="232">
        <v>40709</v>
      </c>
      <c r="F48" s="232">
        <v>42227</v>
      </c>
      <c r="G48" s="232">
        <v>43391</v>
      </c>
      <c r="H48" s="232">
        <v>44168</v>
      </c>
    </row>
    <row r="49" spans="1:8" ht="11.85" customHeight="1" x14ac:dyDescent="0.25">
      <c r="B49" s="233" t="s">
        <v>124</v>
      </c>
      <c r="C49" s="231">
        <v>103567</v>
      </c>
      <c r="D49" s="231">
        <v>107193</v>
      </c>
      <c r="E49" s="231">
        <v>107962</v>
      </c>
      <c r="F49" s="231">
        <v>111389</v>
      </c>
      <c r="G49" s="231">
        <v>113082</v>
      </c>
      <c r="H49" s="231">
        <v>114258</v>
      </c>
    </row>
    <row r="50" spans="1:8" ht="11.85" customHeight="1" x14ac:dyDescent="0.25">
      <c r="B50" s="183" t="s">
        <v>125</v>
      </c>
      <c r="C50" s="187">
        <v>0</v>
      </c>
      <c r="D50" s="187">
        <v>0</v>
      </c>
      <c r="E50" s="187">
        <v>0</v>
      </c>
      <c r="F50" s="187">
        <v>0</v>
      </c>
      <c r="G50" s="187">
        <v>0</v>
      </c>
      <c r="H50" s="187">
        <v>0</v>
      </c>
    </row>
    <row r="51" spans="1:8" ht="11.85" customHeight="1" x14ac:dyDescent="0.25">
      <c r="B51" s="184" t="s">
        <v>126</v>
      </c>
      <c r="C51" s="185">
        <v>42651</v>
      </c>
      <c r="D51" s="185">
        <v>47004</v>
      </c>
      <c r="E51" s="185">
        <v>31467</v>
      </c>
      <c r="F51" s="185">
        <v>29745</v>
      </c>
      <c r="G51" s="185">
        <v>27963</v>
      </c>
      <c r="H51" s="185">
        <v>26245</v>
      </c>
    </row>
    <row r="52" spans="1:8" ht="11.85" customHeight="1" x14ac:dyDescent="0.25">
      <c r="B52" s="184" t="s">
        <v>127</v>
      </c>
      <c r="C52" s="185">
        <v>60916</v>
      </c>
      <c r="D52" s="185">
        <v>60190</v>
      </c>
      <c r="E52" s="185">
        <v>76495</v>
      </c>
      <c r="F52" s="185">
        <v>81644</v>
      </c>
      <c r="G52" s="185">
        <v>85119</v>
      </c>
      <c r="H52" s="185">
        <v>88013</v>
      </c>
    </row>
    <row r="53" spans="1:8" ht="11.85" customHeight="1" x14ac:dyDescent="0.25">
      <c r="B53" s="233" t="s">
        <v>128</v>
      </c>
      <c r="C53" s="231">
        <v>103567</v>
      </c>
      <c r="D53" s="231">
        <v>107193</v>
      </c>
      <c r="E53" s="231">
        <v>107962</v>
      </c>
      <c r="F53" s="231">
        <v>111389</v>
      </c>
      <c r="G53" s="231">
        <v>113082</v>
      </c>
      <c r="H53" s="231">
        <v>114258</v>
      </c>
    </row>
    <row r="54" spans="1:8" ht="11.85" customHeight="1" x14ac:dyDescent="0.25">
      <c r="B54" s="183" t="s">
        <v>78</v>
      </c>
      <c r="C54" s="187">
        <v>0</v>
      </c>
      <c r="D54" s="187">
        <v>0</v>
      </c>
      <c r="E54" s="187">
        <v>0</v>
      </c>
      <c r="F54" s="187">
        <v>0</v>
      </c>
      <c r="G54" s="187">
        <v>0</v>
      </c>
      <c r="H54" s="187">
        <v>0</v>
      </c>
    </row>
    <row r="55" spans="1:8" ht="11.85" customHeight="1" x14ac:dyDescent="0.25">
      <c r="B55" s="229" t="s">
        <v>129</v>
      </c>
      <c r="C55" s="230">
        <v>21664</v>
      </c>
      <c r="D55" s="230">
        <v>24424</v>
      </c>
      <c r="E55" s="230">
        <v>27895</v>
      </c>
      <c r="F55" s="230">
        <v>29657</v>
      </c>
      <c r="G55" s="230">
        <v>30782</v>
      </c>
      <c r="H55" s="230">
        <v>31909</v>
      </c>
    </row>
    <row r="56" spans="1:8" ht="11.85" customHeight="1" x14ac:dyDescent="0.25">
      <c r="B56" s="229" t="s">
        <v>130</v>
      </c>
      <c r="C56" s="230">
        <v>30453</v>
      </c>
      <c r="D56" s="230">
        <v>33170</v>
      </c>
      <c r="E56" s="230">
        <v>36710</v>
      </c>
      <c r="F56" s="230">
        <v>38667</v>
      </c>
      <c r="G56" s="230">
        <v>39940</v>
      </c>
      <c r="H56" s="230">
        <v>40942</v>
      </c>
    </row>
    <row r="57" spans="1:8" ht="11.85" customHeight="1" x14ac:dyDescent="0.25">
      <c r="B57" s="234" t="s">
        <v>131</v>
      </c>
      <c r="C57" s="235">
        <v>-30453</v>
      </c>
      <c r="D57" s="235">
        <v>-33170</v>
      </c>
      <c r="E57" s="235">
        <v>-36710</v>
      </c>
      <c r="F57" s="235">
        <v>-38667</v>
      </c>
      <c r="G57" s="235">
        <v>-39940</v>
      </c>
      <c r="H57" s="235">
        <v>-40942</v>
      </c>
    </row>
    <row r="60" spans="1:8" ht="108.95" customHeight="1" x14ac:dyDescent="0.25">
      <c r="A60" s="329" t="s">
        <v>188</v>
      </c>
      <c r="B60" s="330"/>
      <c r="C60" s="330"/>
      <c r="D60" s="330"/>
      <c r="E60" s="330"/>
      <c r="F60" s="330"/>
      <c r="G60" s="330"/>
    </row>
  </sheetData>
  <mergeCells count="3">
    <mergeCell ref="G1:H1"/>
    <mergeCell ref="F4:H4"/>
    <mergeCell ref="A60:G60"/>
  </mergeCells>
  <printOptions horizontalCentered="1" verticalCentered="1"/>
  <pageMargins left="0.25" right="0.25" top="0.75" bottom="0.75" header="0.3" footer="0.3"/>
  <pageSetup paperSize="8"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P54"/>
  <sheetViews>
    <sheetView showGridLines="0" tabSelected="1" zoomScale="85" zoomScaleNormal="85" zoomScaleSheetLayoutView="80" workbookViewId="0">
      <selection activeCell="K4" sqref="K4:T59"/>
    </sheetView>
  </sheetViews>
  <sheetFormatPr defaultRowHeight="15" x14ac:dyDescent="0.25"/>
  <cols>
    <col min="1" max="1" width="9" style="3" customWidth="1"/>
    <col min="2" max="2" width="51.140625" customWidth="1"/>
    <col min="3" max="8" width="8.28515625" style="47" customWidth="1"/>
  </cols>
  <sheetData>
    <row r="1" spans="2:16" x14ac:dyDescent="0.25">
      <c r="B1" s="252" t="s">
        <v>189</v>
      </c>
      <c r="C1" s="141"/>
      <c r="D1" s="141"/>
      <c r="E1" s="141"/>
      <c r="F1" s="141"/>
    </row>
    <row r="2" spans="2:16" x14ac:dyDescent="0.25">
      <c r="B2" s="14"/>
      <c r="C2" s="142"/>
      <c r="D2" s="142"/>
      <c r="E2" s="142"/>
      <c r="F2" s="142"/>
      <c r="G2" s="142"/>
      <c r="H2" s="142"/>
    </row>
    <row r="3" spans="2:16" x14ac:dyDescent="0.25">
      <c r="B3" s="225"/>
      <c r="C3" s="199" t="s">
        <v>5</v>
      </c>
      <c r="D3" s="199" t="s">
        <v>6</v>
      </c>
      <c r="E3" s="199" t="s">
        <v>7</v>
      </c>
      <c r="F3" s="199" t="s">
        <v>8</v>
      </c>
      <c r="G3" s="199" t="s">
        <v>9</v>
      </c>
      <c r="H3" s="199" t="s">
        <v>10</v>
      </c>
    </row>
    <row r="4" spans="2:16" ht="14.65" customHeight="1" x14ac:dyDescent="0.25">
      <c r="B4" s="225"/>
      <c r="C4" s="242" t="s">
        <v>82</v>
      </c>
      <c r="D4" s="199" t="s">
        <v>12</v>
      </c>
      <c r="E4" s="199" t="s">
        <v>13</v>
      </c>
      <c r="F4" s="327" t="s">
        <v>14</v>
      </c>
      <c r="G4" s="327"/>
      <c r="H4" s="327"/>
    </row>
    <row r="5" spans="2:16" x14ac:dyDescent="0.25">
      <c r="B5" s="226"/>
      <c r="C5" s="218" t="s">
        <v>15</v>
      </c>
      <c r="D5" s="218" t="s">
        <v>15</v>
      </c>
      <c r="E5" s="218" t="s">
        <v>15</v>
      </c>
      <c r="F5" s="218" t="s">
        <v>15</v>
      </c>
      <c r="G5" s="218" t="s">
        <v>15</v>
      </c>
      <c r="H5" s="218" t="s">
        <v>15</v>
      </c>
    </row>
    <row r="6" spans="2:16" x14ac:dyDescent="0.25">
      <c r="B6" s="249" t="s">
        <v>137</v>
      </c>
      <c r="C6" s="173"/>
      <c r="D6" s="173"/>
      <c r="E6" s="173"/>
      <c r="F6" s="173"/>
      <c r="G6" s="173"/>
      <c r="H6" s="173"/>
    </row>
    <row r="7" spans="2:16" ht="12.95" customHeight="1" x14ac:dyDescent="0.25">
      <c r="B7" s="172" t="s">
        <v>138</v>
      </c>
      <c r="C7" s="143">
        <v>8954</v>
      </c>
      <c r="D7" s="143">
        <v>7728</v>
      </c>
      <c r="E7" s="143">
        <v>7153</v>
      </c>
      <c r="F7" s="143">
        <v>7709</v>
      </c>
      <c r="G7" s="143">
        <v>8087</v>
      </c>
      <c r="H7" s="143">
        <v>8601</v>
      </c>
      <c r="K7" s="311"/>
      <c r="L7" s="311"/>
      <c r="M7" s="311"/>
      <c r="N7" s="311"/>
      <c r="O7" s="311"/>
      <c r="P7" s="311"/>
    </row>
    <row r="8" spans="2:16" ht="12.95" customHeight="1" x14ac:dyDescent="0.25">
      <c r="B8" s="172" t="s">
        <v>190</v>
      </c>
      <c r="C8" s="143">
        <v>3017</v>
      </c>
      <c r="D8" s="143">
        <v>3151</v>
      </c>
      <c r="E8" s="143">
        <v>3811</v>
      </c>
      <c r="F8" s="143">
        <v>3433</v>
      </c>
      <c r="G8" s="143">
        <v>3119</v>
      </c>
      <c r="H8" s="143">
        <v>3095</v>
      </c>
      <c r="K8" s="311"/>
      <c r="L8" s="311"/>
      <c r="M8" s="311"/>
      <c r="N8" s="311"/>
      <c r="O8" s="311"/>
      <c r="P8" s="311"/>
    </row>
    <row r="9" spans="2:16" ht="12.95" customHeight="1" x14ac:dyDescent="0.25">
      <c r="B9" s="172" t="s">
        <v>140</v>
      </c>
      <c r="C9" s="143">
        <v>70</v>
      </c>
      <c r="D9" s="143">
        <v>51</v>
      </c>
      <c r="E9" s="143">
        <v>30</v>
      </c>
      <c r="F9" s="143">
        <v>49</v>
      </c>
      <c r="G9" s="143">
        <v>64</v>
      </c>
      <c r="H9" s="143">
        <v>82</v>
      </c>
      <c r="K9" s="311"/>
      <c r="L9" s="311"/>
      <c r="M9" s="311"/>
      <c r="N9" s="311"/>
      <c r="O9" s="311"/>
      <c r="P9" s="311"/>
    </row>
    <row r="10" spans="2:16" ht="12.95" customHeight="1" x14ac:dyDescent="0.25">
      <c r="B10" s="172" t="s">
        <v>96</v>
      </c>
      <c r="C10" s="143">
        <v>1542</v>
      </c>
      <c r="D10" s="143">
        <v>1119</v>
      </c>
      <c r="E10" s="143">
        <v>855</v>
      </c>
      <c r="F10" s="143">
        <v>911</v>
      </c>
      <c r="G10" s="143">
        <v>865</v>
      </c>
      <c r="H10" s="143">
        <v>843</v>
      </c>
      <c r="K10" s="311"/>
      <c r="L10" s="311"/>
      <c r="M10" s="311"/>
      <c r="N10" s="311"/>
      <c r="O10" s="311"/>
      <c r="P10" s="311"/>
    </row>
    <row r="11" spans="2:16" x14ac:dyDescent="0.25">
      <c r="B11" s="229" t="s">
        <v>142</v>
      </c>
      <c r="C11" s="220">
        <v>13583</v>
      </c>
      <c r="D11" s="220">
        <v>12049</v>
      </c>
      <c r="E11" s="220">
        <v>11848</v>
      </c>
      <c r="F11" s="220">
        <v>12102</v>
      </c>
      <c r="G11" s="220">
        <v>12136</v>
      </c>
      <c r="H11" s="220">
        <v>12621</v>
      </c>
      <c r="K11" s="311"/>
      <c r="L11" s="311"/>
      <c r="M11" s="311"/>
      <c r="N11" s="311"/>
      <c r="O11" s="311"/>
      <c r="P11" s="311"/>
    </row>
    <row r="12" spans="2:16" x14ac:dyDescent="0.25">
      <c r="B12" s="322" t="s">
        <v>143</v>
      </c>
      <c r="C12" s="171"/>
      <c r="D12" s="171"/>
      <c r="E12" s="171"/>
      <c r="F12" s="171"/>
      <c r="G12" s="171"/>
      <c r="H12" s="171"/>
      <c r="K12" s="311"/>
      <c r="L12" s="311"/>
      <c r="M12" s="311"/>
      <c r="N12" s="311"/>
      <c r="O12" s="311"/>
      <c r="P12" s="311"/>
    </row>
    <row r="13" spans="2:16" ht="12.95" customHeight="1" x14ac:dyDescent="0.25">
      <c r="B13" s="172" t="s">
        <v>144</v>
      </c>
      <c r="C13" s="143">
        <v>-2323</v>
      </c>
      <c r="D13" s="143">
        <v>-2420</v>
      </c>
      <c r="E13" s="143">
        <v>-2569</v>
      </c>
      <c r="F13" s="143">
        <v>-2705</v>
      </c>
      <c r="G13" s="143">
        <v>-2723</v>
      </c>
      <c r="H13" s="143">
        <v>-2744</v>
      </c>
      <c r="K13" s="311"/>
      <c r="L13" s="311"/>
      <c r="M13" s="311"/>
      <c r="N13" s="311"/>
      <c r="O13" s="311"/>
      <c r="P13" s="311"/>
    </row>
    <row r="14" spans="2:16" ht="12.95" customHeight="1" x14ac:dyDescent="0.25">
      <c r="B14" s="49" t="s">
        <v>191</v>
      </c>
      <c r="C14" s="143">
        <v>-644</v>
      </c>
      <c r="D14" s="143">
        <v>-644</v>
      </c>
      <c r="E14" s="143">
        <v>-666</v>
      </c>
      <c r="F14" s="143">
        <v>-693</v>
      </c>
      <c r="G14" s="143">
        <v>-705</v>
      </c>
      <c r="H14" s="143">
        <v>-723</v>
      </c>
      <c r="K14" s="311"/>
      <c r="L14" s="311"/>
      <c r="M14" s="311"/>
      <c r="N14" s="311"/>
      <c r="O14" s="311"/>
      <c r="P14" s="311"/>
    </row>
    <row r="15" spans="2:16" ht="12.95" customHeight="1" x14ac:dyDescent="0.25">
      <c r="B15" s="172" t="s">
        <v>32</v>
      </c>
      <c r="C15" s="143">
        <v>-205</v>
      </c>
      <c r="D15" s="143">
        <v>-229</v>
      </c>
      <c r="E15" s="143">
        <v>-234</v>
      </c>
      <c r="F15" s="143">
        <v>-246</v>
      </c>
      <c r="G15" s="143">
        <v>-257</v>
      </c>
      <c r="H15" s="143">
        <v>-271</v>
      </c>
      <c r="K15" s="311"/>
      <c r="L15" s="311"/>
      <c r="M15" s="311"/>
      <c r="N15" s="311"/>
      <c r="O15" s="311"/>
      <c r="P15" s="311"/>
    </row>
    <row r="16" spans="2:16" ht="12.95" customHeight="1" x14ac:dyDescent="0.25">
      <c r="B16" s="172" t="s">
        <v>145</v>
      </c>
      <c r="C16" s="143">
        <v>-5555</v>
      </c>
      <c r="D16" s="143">
        <v>-5380</v>
      </c>
      <c r="E16" s="143">
        <v>-5283</v>
      </c>
      <c r="F16" s="143">
        <v>-5309</v>
      </c>
      <c r="G16" s="143">
        <v>-5247</v>
      </c>
      <c r="H16" s="143">
        <v>-5264</v>
      </c>
      <c r="K16" s="311"/>
      <c r="L16" s="311"/>
      <c r="M16" s="311"/>
      <c r="N16" s="311"/>
      <c r="O16" s="311"/>
      <c r="P16" s="311"/>
    </row>
    <row r="17" spans="2:16" ht="12.95" customHeight="1" x14ac:dyDescent="0.25">
      <c r="B17" s="172" t="s">
        <v>18</v>
      </c>
      <c r="C17" s="143">
        <v>-78</v>
      </c>
      <c r="D17" s="143">
        <v>-60</v>
      </c>
      <c r="E17" s="143">
        <v>-108</v>
      </c>
      <c r="F17" s="143">
        <v>-60</v>
      </c>
      <c r="G17" s="143">
        <v>-62</v>
      </c>
      <c r="H17" s="143">
        <v>-63</v>
      </c>
      <c r="K17" s="311"/>
      <c r="L17" s="311"/>
      <c r="M17" s="311"/>
      <c r="N17" s="311"/>
      <c r="O17" s="311"/>
      <c r="P17" s="311"/>
    </row>
    <row r="18" spans="2:16" ht="12.95" customHeight="1" x14ac:dyDescent="0.25">
      <c r="B18" s="172" t="s">
        <v>140</v>
      </c>
      <c r="C18" s="143">
        <v>-922</v>
      </c>
      <c r="D18" s="143">
        <v>-946</v>
      </c>
      <c r="E18" s="143">
        <v>-853</v>
      </c>
      <c r="F18" s="143">
        <v>-771</v>
      </c>
      <c r="G18" s="143">
        <v>-820</v>
      </c>
      <c r="H18" s="143">
        <v>-819</v>
      </c>
      <c r="K18" s="311"/>
      <c r="L18" s="311"/>
      <c r="M18" s="311"/>
      <c r="N18" s="311"/>
      <c r="O18" s="311"/>
      <c r="P18" s="311"/>
    </row>
    <row r="19" spans="2:16" ht="12" customHeight="1" x14ac:dyDescent="0.25">
      <c r="B19" s="172" t="s">
        <v>192</v>
      </c>
      <c r="C19" s="143">
        <v>-423</v>
      </c>
      <c r="D19" s="143">
        <v>-301</v>
      </c>
      <c r="E19" s="143">
        <v>-304</v>
      </c>
      <c r="F19" s="143">
        <v>-114</v>
      </c>
      <c r="G19" s="143">
        <v>-171</v>
      </c>
      <c r="H19" s="143">
        <v>-179</v>
      </c>
      <c r="K19" s="311"/>
      <c r="L19" s="311"/>
      <c r="M19" s="311"/>
      <c r="N19" s="311"/>
      <c r="O19" s="311"/>
      <c r="P19" s="311"/>
    </row>
    <row r="20" spans="2:16" ht="12.95" customHeight="1" x14ac:dyDescent="0.25">
      <c r="B20" s="172" t="s">
        <v>96</v>
      </c>
      <c r="C20" s="143">
        <v>-1329</v>
      </c>
      <c r="D20" s="143">
        <v>-1067</v>
      </c>
      <c r="E20" s="143">
        <v>-652</v>
      </c>
      <c r="F20" s="143">
        <v>-299</v>
      </c>
      <c r="G20" s="143">
        <v>-44</v>
      </c>
      <c r="H20" s="143">
        <v>-207</v>
      </c>
      <c r="K20" s="311"/>
      <c r="L20" s="311"/>
      <c r="M20" s="311"/>
      <c r="N20" s="311"/>
      <c r="O20" s="311"/>
      <c r="P20" s="311"/>
    </row>
    <row r="21" spans="2:16" x14ac:dyDescent="0.25">
      <c r="B21" s="229" t="s">
        <v>147</v>
      </c>
      <c r="C21" s="220">
        <v>-11479</v>
      </c>
      <c r="D21" s="220">
        <v>-11046</v>
      </c>
      <c r="E21" s="220">
        <v>-10669</v>
      </c>
      <c r="F21" s="220">
        <v>-10196</v>
      </c>
      <c r="G21" s="220">
        <v>-10028</v>
      </c>
      <c r="H21" s="220">
        <v>-10271</v>
      </c>
      <c r="K21" s="311"/>
      <c r="L21" s="311"/>
      <c r="M21" s="311"/>
      <c r="N21" s="311"/>
      <c r="O21" s="311"/>
      <c r="P21" s="311"/>
    </row>
    <row r="22" spans="2:16" x14ac:dyDescent="0.25">
      <c r="B22" s="229" t="s">
        <v>193</v>
      </c>
      <c r="C22" s="236">
        <v>2104</v>
      </c>
      <c r="D22" s="236">
        <v>1003</v>
      </c>
      <c r="E22" s="236">
        <v>1180</v>
      </c>
      <c r="F22" s="236">
        <v>1906</v>
      </c>
      <c r="G22" s="236">
        <v>2108</v>
      </c>
      <c r="H22" s="236">
        <v>2350</v>
      </c>
      <c r="K22" s="311"/>
      <c r="L22" s="311"/>
      <c r="M22" s="311"/>
      <c r="N22" s="311"/>
      <c r="O22" s="311"/>
      <c r="P22" s="311"/>
    </row>
    <row r="23" spans="2:16" ht="3.75" customHeight="1" x14ac:dyDescent="0.25">
      <c r="B23" s="175"/>
      <c r="C23" s="177"/>
      <c r="D23" s="177"/>
      <c r="E23" s="177"/>
      <c r="F23" s="177"/>
      <c r="G23" s="177"/>
      <c r="H23" s="177"/>
      <c r="K23" s="311"/>
      <c r="L23" s="311"/>
      <c r="M23" s="311"/>
      <c r="N23" s="311"/>
      <c r="O23" s="311"/>
      <c r="P23" s="311"/>
    </row>
    <row r="24" spans="2:16" ht="15" customHeight="1" x14ac:dyDescent="0.25">
      <c r="B24" s="337" t="s">
        <v>149</v>
      </c>
      <c r="C24" s="337"/>
      <c r="D24" s="177"/>
      <c r="E24" s="177"/>
      <c r="F24" s="177"/>
      <c r="G24" s="177"/>
      <c r="H24" s="177"/>
      <c r="K24" s="311"/>
      <c r="L24" s="311"/>
      <c r="M24" s="311"/>
      <c r="N24" s="311"/>
      <c r="O24" s="311"/>
      <c r="P24" s="311"/>
    </row>
    <row r="25" spans="2:16" ht="12.95" customHeight="1" x14ac:dyDescent="0.25">
      <c r="B25" s="49" t="s">
        <v>150</v>
      </c>
      <c r="C25" s="29">
        <v>371</v>
      </c>
      <c r="D25" s="29">
        <v>264</v>
      </c>
      <c r="E25" s="143">
        <v>154</v>
      </c>
      <c r="F25" s="143">
        <v>357</v>
      </c>
      <c r="G25" s="143">
        <v>577</v>
      </c>
      <c r="H25" s="143">
        <v>298</v>
      </c>
      <c r="K25" s="311"/>
      <c r="L25" s="311"/>
      <c r="M25" s="311"/>
      <c r="N25" s="311"/>
      <c r="O25" s="311"/>
      <c r="P25" s="311"/>
    </row>
    <row r="26" spans="2:16" ht="12.95" customHeight="1" x14ac:dyDescent="0.25">
      <c r="B26" s="172" t="s">
        <v>151</v>
      </c>
      <c r="C26" s="29">
        <v>-5325</v>
      </c>
      <c r="D26" s="29">
        <v>-4258</v>
      </c>
      <c r="E26" s="143">
        <v>-6266</v>
      </c>
      <c r="F26" s="143">
        <v>-6853</v>
      </c>
      <c r="G26" s="143">
        <v>-5227</v>
      </c>
      <c r="H26" s="143">
        <v>-3896</v>
      </c>
      <c r="K26" s="311"/>
      <c r="L26" s="311"/>
      <c r="M26" s="311"/>
      <c r="N26" s="311"/>
      <c r="O26" s="311"/>
      <c r="P26" s="311"/>
    </row>
    <row r="27" spans="2:16" ht="15" customHeight="1" x14ac:dyDescent="0.25">
      <c r="B27" s="229" t="s">
        <v>152</v>
      </c>
      <c r="C27" s="237">
        <v>-4955</v>
      </c>
      <c r="D27" s="240">
        <v>-3994</v>
      </c>
      <c r="E27" s="232">
        <v>-6112</v>
      </c>
      <c r="F27" s="232">
        <v>-6496</v>
      </c>
      <c r="G27" s="232">
        <v>-4650</v>
      </c>
      <c r="H27" s="232">
        <v>-3598</v>
      </c>
      <c r="K27" s="311"/>
      <c r="L27" s="311"/>
      <c r="M27" s="311"/>
      <c r="N27" s="311"/>
      <c r="O27" s="311"/>
      <c r="P27" s="311"/>
    </row>
    <row r="28" spans="2:16" ht="4.5" hidden="1" customHeight="1" x14ac:dyDescent="0.25">
      <c r="B28" s="175"/>
      <c r="C28" s="177"/>
      <c r="D28" s="177"/>
      <c r="E28" s="171"/>
      <c r="F28" s="171"/>
      <c r="G28" s="171"/>
      <c r="H28" s="171"/>
      <c r="K28" s="311"/>
      <c r="L28" s="311"/>
      <c r="M28" s="311"/>
      <c r="N28" s="311"/>
      <c r="O28" s="311"/>
      <c r="P28" s="311"/>
    </row>
    <row r="29" spans="2:16" ht="18.75" customHeight="1" x14ac:dyDescent="0.25">
      <c r="B29" s="337" t="s">
        <v>153</v>
      </c>
      <c r="C29" s="337"/>
      <c r="D29" s="337"/>
      <c r="E29" s="171"/>
      <c r="F29" s="171"/>
      <c r="G29" s="171"/>
      <c r="H29" s="171"/>
      <c r="K29" s="311"/>
      <c r="L29" s="311"/>
      <c r="M29" s="311"/>
      <c r="N29" s="311"/>
      <c r="O29" s="311"/>
      <c r="P29" s="311"/>
    </row>
    <row r="30" spans="2:16" ht="12.95" customHeight="1" x14ac:dyDescent="0.25">
      <c r="B30" s="49" t="s">
        <v>154</v>
      </c>
      <c r="C30" s="29">
        <v>0.27135572999999996</v>
      </c>
      <c r="D30" s="29">
        <v>-26</v>
      </c>
      <c r="E30" s="29">
        <v>0</v>
      </c>
      <c r="F30" s="29">
        <v>0</v>
      </c>
      <c r="G30" s="29">
        <v>0</v>
      </c>
      <c r="H30" s="29">
        <v>0</v>
      </c>
      <c r="K30" s="311"/>
      <c r="L30" s="311"/>
      <c r="M30" s="311"/>
      <c r="N30" s="311"/>
      <c r="O30" s="311"/>
      <c r="P30" s="311"/>
    </row>
    <row r="31" spans="2:16" ht="12.95" customHeight="1" x14ac:dyDescent="0.25">
      <c r="B31" s="49" t="s">
        <v>155</v>
      </c>
      <c r="C31" s="28">
        <v>-810</v>
      </c>
      <c r="D31" s="28">
        <v>0</v>
      </c>
      <c r="E31" s="28">
        <v>0</v>
      </c>
      <c r="F31" s="28">
        <v>-2.9767970000000001E-2</v>
      </c>
      <c r="G31" s="28">
        <v>0</v>
      </c>
      <c r="H31" s="28">
        <v>0</v>
      </c>
      <c r="K31" s="311"/>
      <c r="L31" s="311"/>
      <c r="M31" s="311"/>
      <c r="N31" s="311"/>
      <c r="O31" s="311"/>
      <c r="P31" s="311"/>
    </row>
    <row r="32" spans="2:16" ht="23.25" customHeight="1" x14ac:dyDescent="0.25">
      <c r="B32" s="227" t="s">
        <v>156</v>
      </c>
      <c r="C32" s="238">
        <v>-810</v>
      </c>
      <c r="D32" s="238">
        <v>-26</v>
      </c>
      <c r="E32" s="238">
        <v>0</v>
      </c>
      <c r="F32" s="238">
        <v>0</v>
      </c>
      <c r="G32" s="238">
        <v>0</v>
      </c>
      <c r="H32" s="238">
        <v>0</v>
      </c>
      <c r="K32" s="311"/>
      <c r="L32" s="311"/>
      <c r="M32" s="311"/>
      <c r="N32" s="311"/>
      <c r="O32" s="311"/>
      <c r="P32" s="311"/>
    </row>
    <row r="33" spans="2:16" ht="0.75" customHeight="1" x14ac:dyDescent="0.25">
      <c r="B33" s="175"/>
      <c r="C33" s="177"/>
      <c r="D33" s="177"/>
      <c r="E33" s="177"/>
      <c r="F33" s="177"/>
      <c r="G33" s="177"/>
      <c r="H33" s="177"/>
      <c r="K33" s="311"/>
      <c r="L33" s="311"/>
      <c r="M33" s="311"/>
      <c r="N33" s="311"/>
      <c r="O33" s="311"/>
      <c r="P33" s="311"/>
    </row>
    <row r="34" spans="2:16" ht="12.75" customHeight="1" x14ac:dyDescent="0.25">
      <c r="B34" s="189" t="s">
        <v>157</v>
      </c>
      <c r="C34" s="177"/>
      <c r="D34" s="177"/>
      <c r="E34" s="177"/>
      <c r="F34" s="177"/>
      <c r="G34" s="177"/>
      <c r="H34" s="177"/>
      <c r="K34" s="311"/>
      <c r="L34" s="311"/>
      <c r="M34" s="311"/>
      <c r="N34" s="311"/>
      <c r="O34" s="311"/>
      <c r="P34" s="311"/>
    </row>
    <row r="35" spans="2:16" ht="12.95" customHeight="1" x14ac:dyDescent="0.25">
      <c r="B35" s="49" t="s">
        <v>158</v>
      </c>
      <c r="C35" s="143">
        <v>228</v>
      </c>
      <c r="D35" s="143">
        <v>192</v>
      </c>
      <c r="E35" s="143">
        <v>8</v>
      </c>
      <c r="F35" s="143">
        <v>52</v>
      </c>
      <c r="G35" s="143">
        <v>7</v>
      </c>
      <c r="H35" s="143">
        <v>12</v>
      </c>
      <c r="K35" s="311"/>
      <c r="L35" s="311"/>
      <c r="M35" s="311"/>
      <c r="N35" s="311"/>
      <c r="O35" s="311"/>
      <c r="P35" s="311"/>
    </row>
    <row r="36" spans="2:16" ht="12.95" customHeight="1" x14ac:dyDescent="0.25">
      <c r="B36" s="49" t="s">
        <v>159</v>
      </c>
      <c r="C36" s="143">
        <v>-22</v>
      </c>
      <c r="D36" s="143">
        <v>-5</v>
      </c>
      <c r="E36" s="143">
        <v>0</v>
      </c>
      <c r="F36" s="143">
        <v>0</v>
      </c>
      <c r="G36" s="143">
        <v>0</v>
      </c>
      <c r="H36" s="143">
        <v>0</v>
      </c>
      <c r="K36" s="311"/>
      <c r="L36" s="311"/>
      <c r="M36" s="311"/>
      <c r="N36" s="311"/>
      <c r="O36" s="311"/>
      <c r="P36" s="311"/>
    </row>
    <row r="37" spans="2:16" ht="23.25" customHeight="1" x14ac:dyDescent="0.25">
      <c r="B37" s="227" t="s">
        <v>160</v>
      </c>
      <c r="C37" s="236">
        <v>206</v>
      </c>
      <c r="D37" s="236">
        <v>186</v>
      </c>
      <c r="E37" s="236">
        <v>8</v>
      </c>
      <c r="F37" s="236">
        <v>52</v>
      </c>
      <c r="G37" s="236">
        <v>7</v>
      </c>
      <c r="H37" s="236">
        <v>12</v>
      </c>
      <c r="K37" s="311"/>
      <c r="L37" s="311"/>
      <c r="M37" s="311"/>
      <c r="N37" s="311"/>
      <c r="O37" s="311"/>
      <c r="P37" s="311"/>
    </row>
    <row r="38" spans="2:16" x14ac:dyDescent="0.25">
      <c r="B38" s="227" t="s">
        <v>161</v>
      </c>
      <c r="C38" s="220">
        <v>-5559</v>
      </c>
      <c r="D38" s="220">
        <v>-3834</v>
      </c>
      <c r="E38" s="220">
        <v>-6104</v>
      </c>
      <c r="F38" s="220">
        <v>-6444</v>
      </c>
      <c r="G38" s="220">
        <v>-4643</v>
      </c>
      <c r="H38" s="220">
        <v>-3586</v>
      </c>
      <c r="K38" s="311"/>
      <c r="L38" s="311"/>
      <c r="M38" s="311"/>
      <c r="N38" s="311"/>
      <c r="O38" s="311"/>
      <c r="P38" s="311"/>
    </row>
    <row r="39" spans="2:16" ht="6.75" hidden="1" customHeight="1" x14ac:dyDescent="0.25">
      <c r="B39" s="175"/>
      <c r="C39" s="171"/>
      <c r="D39" s="171"/>
      <c r="E39" s="171"/>
      <c r="F39" s="171"/>
      <c r="G39" s="171"/>
      <c r="H39" s="171"/>
      <c r="K39" s="311"/>
      <c r="L39" s="311"/>
      <c r="M39" s="311"/>
      <c r="N39" s="311"/>
      <c r="O39" s="311"/>
      <c r="P39" s="311"/>
    </row>
    <row r="40" spans="2:16" ht="15" customHeight="1" x14ac:dyDescent="0.25">
      <c r="B40" s="322" t="s">
        <v>162</v>
      </c>
      <c r="C40" s="171"/>
      <c r="D40" s="171"/>
      <c r="E40" s="171"/>
      <c r="F40" s="171"/>
      <c r="G40" s="171"/>
      <c r="H40" s="171"/>
      <c r="K40" s="311"/>
      <c r="L40" s="311"/>
      <c r="M40" s="311"/>
      <c r="N40" s="311"/>
      <c r="O40" s="311"/>
      <c r="P40" s="311"/>
    </row>
    <row r="41" spans="2:16" ht="15" customHeight="1" x14ac:dyDescent="0.25">
      <c r="B41" s="172" t="s">
        <v>163</v>
      </c>
      <c r="C41" s="143">
        <v>1994</v>
      </c>
      <c r="D41" s="143">
        <v>1933</v>
      </c>
      <c r="E41" s="143">
        <v>3524</v>
      </c>
      <c r="F41" s="143">
        <v>3369</v>
      </c>
      <c r="G41" s="143">
        <v>1881</v>
      </c>
      <c r="H41" s="143">
        <v>930</v>
      </c>
      <c r="K41" s="311"/>
      <c r="L41" s="311"/>
      <c r="M41" s="311"/>
      <c r="N41" s="311"/>
      <c r="O41" s="311"/>
      <c r="P41" s="311"/>
    </row>
    <row r="42" spans="2:16" ht="12.95" customHeight="1" x14ac:dyDescent="0.25">
      <c r="B42" s="172" t="s">
        <v>164</v>
      </c>
      <c r="C42" s="143">
        <v>2067</v>
      </c>
      <c r="D42" s="143">
        <v>1841</v>
      </c>
      <c r="E42" s="143">
        <v>2384</v>
      </c>
      <c r="F42" s="143">
        <v>1757</v>
      </c>
      <c r="G42" s="143">
        <v>1541</v>
      </c>
      <c r="H42" s="143">
        <v>1323</v>
      </c>
      <c r="K42" s="311"/>
      <c r="L42" s="311"/>
      <c r="M42" s="311"/>
      <c r="N42" s="311"/>
      <c r="O42" s="311"/>
      <c r="P42" s="311"/>
    </row>
    <row r="43" spans="2:16" ht="12.95" customHeight="1" x14ac:dyDescent="0.25">
      <c r="B43" s="172" t="s">
        <v>165</v>
      </c>
      <c r="C43" s="143">
        <v>-211</v>
      </c>
      <c r="D43" s="143">
        <v>-643</v>
      </c>
      <c r="E43" s="143">
        <v>-398</v>
      </c>
      <c r="F43" s="143">
        <v>-471</v>
      </c>
      <c r="G43" s="143">
        <v>-580</v>
      </c>
      <c r="H43" s="143">
        <v>-657</v>
      </c>
      <c r="K43" s="311"/>
      <c r="L43" s="311"/>
      <c r="M43" s="311"/>
      <c r="N43" s="311"/>
      <c r="O43" s="311"/>
      <c r="P43" s="311"/>
    </row>
    <row r="44" spans="2:16" ht="12.95" customHeight="1" x14ac:dyDescent="0.25">
      <c r="B44" s="172" t="s">
        <v>194</v>
      </c>
      <c r="C44" s="143">
        <v>-1611</v>
      </c>
      <c r="D44" s="143">
        <v>-727</v>
      </c>
      <c r="E44" s="143">
        <v>-1437</v>
      </c>
      <c r="F44" s="143">
        <v>-348</v>
      </c>
      <c r="G44" s="143">
        <v>-366</v>
      </c>
      <c r="H44" s="143">
        <v>-528</v>
      </c>
      <c r="K44" s="311"/>
      <c r="L44" s="311"/>
      <c r="M44" s="311"/>
      <c r="N44" s="311"/>
      <c r="O44" s="311"/>
      <c r="P44" s="311"/>
    </row>
    <row r="45" spans="2:16" ht="12.95" customHeight="1" x14ac:dyDescent="0.25">
      <c r="B45" s="172" t="s">
        <v>166</v>
      </c>
      <c r="C45" s="143">
        <v>-21</v>
      </c>
      <c r="D45" s="143">
        <v>-49</v>
      </c>
      <c r="E45" s="29">
        <v>0</v>
      </c>
      <c r="F45" s="143">
        <v>0</v>
      </c>
      <c r="G45" s="143">
        <v>0</v>
      </c>
      <c r="H45" s="143">
        <v>0</v>
      </c>
      <c r="K45" s="311"/>
      <c r="L45" s="311"/>
      <c r="M45" s="311"/>
      <c r="N45" s="311"/>
      <c r="O45" s="311"/>
      <c r="P45" s="311"/>
    </row>
    <row r="46" spans="2:16" ht="12.95" customHeight="1" x14ac:dyDescent="0.25">
      <c r="B46" s="49" t="s">
        <v>167</v>
      </c>
      <c r="C46" s="143">
        <v>21</v>
      </c>
      <c r="D46" s="143">
        <v>9</v>
      </c>
      <c r="E46" s="143">
        <v>75</v>
      </c>
      <c r="F46" s="143">
        <v>-21</v>
      </c>
      <c r="G46" s="143">
        <v>-52</v>
      </c>
      <c r="H46" s="143">
        <v>-48</v>
      </c>
      <c r="K46" s="311"/>
      <c r="L46" s="311"/>
      <c r="M46" s="311"/>
      <c r="N46" s="311"/>
      <c r="O46" s="311"/>
      <c r="P46" s="311"/>
    </row>
    <row r="47" spans="2:16" ht="21" customHeight="1" x14ac:dyDescent="0.25">
      <c r="B47" s="229" t="s">
        <v>168</v>
      </c>
      <c r="C47" s="220">
        <v>2238</v>
      </c>
      <c r="D47" s="220">
        <v>2364</v>
      </c>
      <c r="E47" s="220">
        <v>4148</v>
      </c>
      <c r="F47" s="220">
        <v>4285</v>
      </c>
      <c r="G47" s="220">
        <v>2424</v>
      </c>
      <c r="H47" s="220">
        <v>1020</v>
      </c>
      <c r="K47" s="311"/>
      <c r="L47" s="311"/>
      <c r="M47" s="311"/>
      <c r="N47" s="311"/>
      <c r="O47" s="311"/>
      <c r="P47" s="311"/>
    </row>
    <row r="48" spans="2:16" ht="21" customHeight="1" x14ac:dyDescent="0.25">
      <c r="B48" s="229" t="s">
        <v>169</v>
      </c>
      <c r="C48" s="239">
        <v>-1216</v>
      </c>
      <c r="D48" s="239">
        <v>-468</v>
      </c>
      <c r="E48" s="239">
        <v>-777</v>
      </c>
      <c r="F48" s="239">
        <v>-253</v>
      </c>
      <c r="G48" s="239">
        <v>-111</v>
      </c>
      <c r="H48" s="239">
        <v>-216</v>
      </c>
      <c r="K48" s="311"/>
      <c r="L48" s="311"/>
      <c r="M48" s="311"/>
      <c r="N48" s="311"/>
      <c r="O48" s="311"/>
      <c r="P48" s="311"/>
    </row>
    <row r="49" spans="2:16" ht="2.25" customHeight="1" x14ac:dyDescent="0.25">
      <c r="B49" s="41"/>
      <c r="C49" s="30">
        <v>20.867334779999979</v>
      </c>
      <c r="D49" s="30"/>
      <c r="E49" s="30"/>
      <c r="F49" s="30"/>
      <c r="G49" s="30"/>
      <c r="H49" s="30"/>
      <c r="K49" s="311"/>
      <c r="L49" s="311"/>
      <c r="M49" s="311"/>
      <c r="N49" s="311"/>
      <c r="O49" s="311"/>
      <c r="P49" s="311"/>
    </row>
    <row r="50" spans="2:16" ht="15" customHeight="1" x14ac:dyDescent="0.25">
      <c r="B50" s="322" t="s">
        <v>170</v>
      </c>
      <c r="C50" s="177"/>
      <c r="D50" s="177"/>
      <c r="E50" s="177"/>
      <c r="F50" s="177"/>
      <c r="G50" s="177"/>
      <c r="H50" s="177"/>
      <c r="K50" s="311"/>
      <c r="L50" s="311"/>
      <c r="M50" s="311"/>
      <c r="N50" s="311"/>
      <c r="O50" s="311"/>
      <c r="P50" s="311"/>
    </row>
    <row r="51" spans="2:16" ht="12.95" customHeight="1" x14ac:dyDescent="0.25">
      <c r="B51" s="172" t="s">
        <v>193</v>
      </c>
      <c r="C51" s="143">
        <v>2104</v>
      </c>
      <c r="D51" s="143">
        <v>1003</v>
      </c>
      <c r="E51" s="143">
        <v>1180</v>
      </c>
      <c r="F51" s="143">
        <v>1906</v>
      </c>
      <c r="G51" s="143">
        <v>2108</v>
      </c>
      <c r="H51" s="143">
        <v>2350</v>
      </c>
      <c r="K51" s="311"/>
      <c r="L51" s="311"/>
      <c r="M51" s="311"/>
      <c r="N51" s="311"/>
      <c r="O51" s="311"/>
      <c r="P51" s="311"/>
    </row>
    <row r="52" spans="2:16" ht="12.95" customHeight="1" x14ac:dyDescent="0.25">
      <c r="B52" s="132" t="s">
        <v>152</v>
      </c>
      <c r="C52" s="143">
        <v>-4955</v>
      </c>
      <c r="D52" s="143">
        <v>-3994</v>
      </c>
      <c r="E52" s="143">
        <v>-6112</v>
      </c>
      <c r="F52" s="143">
        <v>-6496</v>
      </c>
      <c r="G52" s="143">
        <v>-4650</v>
      </c>
      <c r="H52" s="143">
        <v>-3598</v>
      </c>
      <c r="K52" s="311"/>
      <c r="L52" s="311"/>
      <c r="M52" s="311"/>
      <c r="N52" s="311"/>
      <c r="O52" s="311"/>
      <c r="P52" s="311"/>
    </row>
    <row r="53" spans="2:16" ht="12.95" customHeight="1" x14ac:dyDescent="0.25">
      <c r="B53" s="172" t="s">
        <v>194</v>
      </c>
      <c r="C53" s="143">
        <v>-1611</v>
      </c>
      <c r="D53" s="143">
        <v>-727</v>
      </c>
      <c r="E53" s="143">
        <v>-1437</v>
      </c>
      <c r="F53" s="143">
        <v>-348</v>
      </c>
      <c r="G53" s="143">
        <v>-366</v>
      </c>
      <c r="H53" s="143">
        <v>-528</v>
      </c>
      <c r="K53" s="311"/>
      <c r="L53" s="311"/>
      <c r="M53" s="311"/>
      <c r="N53" s="311"/>
      <c r="O53" s="311"/>
      <c r="P53" s="311"/>
    </row>
    <row r="54" spans="2:16" ht="21" customHeight="1" x14ac:dyDescent="0.25">
      <c r="B54" s="233" t="s">
        <v>172</v>
      </c>
      <c r="C54" s="231">
        <v>-4462</v>
      </c>
      <c r="D54" s="231">
        <v>-3718</v>
      </c>
      <c r="E54" s="231">
        <v>-6370</v>
      </c>
      <c r="F54" s="231">
        <v>-4938</v>
      </c>
      <c r="G54" s="231">
        <v>-2908</v>
      </c>
      <c r="H54" s="231">
        <v>-1775</v>
      </c>
      <c r="K54" s="311"/>
      <c r="L54" s="311"/>
      <c r="M54" s="311"/>
      <c r="N54" s="311"/>
      <c r="O54" s="311"/>
      <c r="P54" s="311"/>
    </row>
  </sheetData>
  <mergeCells count="3">
    <mergeCell ref="B24:C24"/>
    <mergeCell ref="B29:D29"/>
    <mergeCell ref="F4:H4"/>
  </mergeCells>
  <printOptions horizontalCentered="1" verticalCentered="1"/>
  <pageMargins left="0.25" right="0.25" top="0.75" bottom="0.75" header="0.3" footer="0.3"/>
  <pageSetup paperSize="8" fitToHeight="0" orientation="portrait" horizontalDpi="300" verticalDpi="300"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BD68-AFD1-4FE7-B326-776C82076F66}">
  <sheetPr>
    <tabColor theme="7" tint="0.39997558519241921"/>
    <pageSetUpPr fitToPage="1"/>
  </sheetPr>
  <dimension ref="A1:H81"/>
  <sheetViews>
    <sheetView showGridLines="0" topLeftCell="A22" zoomScaleNormal="100" workbookViewId="0">
      <selection activeCell="C75" sqref="C75"/>
    </sheetView>
  </sheetViews>
  <sheetFormatPr defaultRowHeight="12.75" customHeight="1" x14ac:dyDescent="0.25"/>
  <cols>
    <col min="1" max="1" width="9.42578125" customWidth="1"/>
    <col min="2" max="2" width="49.85546875" customWidth="1"/>
    <col min="3" max="8" width="8.28515625" customWidth="1"/>
  </cols>
  <sheetData>
    <row r="1" spans="2:8" ht="12.75" customHeight="1" x14ac:dyDescent="0.25">
      <c r="B1" s="338" t="s">
        <v>195</v>
      </c>
      <c r="C1" s="338"/>
      <c r="D1" s="338"/>
      <c r="E1" s="338"/>
      <c r="F1" s="338"/>
      <c r="G1" s="338"/>
      <c r="H1" s="338"/>
    </row>
    <row r="2" spans="2:8" ht="12.75" customHeight="1" x14ac:dyDescent="0.25">
      <c r="B2" s="336"/>
      <c r="C2" s="336"/>
      <c r="D2" s="336"/>
      <c r="E2" s="336"/>
      <c r="F2" s="336"/>
      <c r="G2" s="336"/>
      <c r="H2" s="336"/>
    </row>
    <row r="3" spans="2:8" ht="12.75" customHeight="1" x14ac:dyDescent="0.25">
      <c r="B3" s="308"/>
      <c r="C3" s="246" t="s">
        <v>5</v>
      </c>
      <c r="D3" s="246" t="s">
        <v>6</v>
      </c>
      <c r="E3" s="246" t="s">
        <v>7</v>
      </c>
      <c r="F3" s="246" t="s">
        <v>8</v>
      </c>
      <c r="G3" s="246" t="s">
        <v>9</v>
      </c>
      <c r="H3" s="246" t="s">
        <v>10</v>
      </c>
    </row>
    <row r="4" spans="2:8" ht="12.75" customHeight="1" x14ac:dyDescent="0.25">
      <c r="B4" s="308"/>
      <c r="C4" s="268" t="s">
        <v>82</v>
      </c>
      <c r="D4" s="246" t="s">
        <v>12</v>
      </c>
      <c r="E4" s="246" t="s">
        <v>13</v>
      </c>
      <c r="F4" s="339" t="s">
        <v>14</v>
      </c>
      <c r="G4" s="339"/>
      <c r="H4" s="339"/>
    </row>
    <row r="5" spans="2:8" ht="12.75" customHeight="1" x14ac:dyDescent="0.25">
      <c r="B5" s="307"/>
      <c r="C5" s="266" t="s">
        <v>15</v>
      </c>
      <c r="D5" s="266" t="s">
        <v>15</v>
      </c>
      <c r="E5" s="266" t="s">
        <v>15</v>
      </c>
      <c r="F5" s="266" t="s">
        <v>15</v>
      </c>
      <c r="G5" s="266" t="s">
        <v>15</v>
      </c>
      <c r="H5" s="266" t="s">
        <v>15</v>
      </c>
    </row>
    <row r="6" spans="2:8" ht="12.75" customHeight="1" x14ac:dyDescent="0.25">
      <c r="B6" s="323" t="s">
        <v>16</v>
      </c>
      <c r="C6" s="306"/>
      <c r="D6" s="306"/>
      <c r="E6" s="306"/>
      <c r="F6" s="306"/>
      <c r="G6" s="306"/>
      <c r="H6" s="306"/>
    </row>
    <row r="7" spans="2:8" ht="12.75" customHeight="1" x14ac:dyDescent="0.25">
      <c r="B7" s="196" t="s">
        <v>17</v>
      </c>
      <c r="C7" s="255">
        <v>30533</v>
      </c>
      <c r="D7" s="255">
        <v>29419</v>
      </c>
      <c r="E7" s="255">
        <v>31199</v>
      </c>
      <c r="F7" s="255">
        <v>31976</v>
      </c>
      <c r="G7" s="255">
        <v>34604</v>
      </c>
      <c r="H7" s="255">
        <v>36243</v>
      </c>
    </row>
    <row r="8" spans="2:8" ht="12.75" customHeight="1" x14ac:dyDescent="0.25">
      <c r="B8" s="196" t="s">
        <v>18</v>
      </c>
      <c r="C8" s="283">
        <v>0</v>
      </c>
      <c r="D8" s="283">
        <v>0</v>
      </c>
      <c r="E8" s="283">
        <v>0</v>
      </c>
      <c r="F8" s="283">
        <v>0</v>
      </c>
      <c r="G8" s="283">
        <v>0</v>
      </c>
      <c r="H8" s="283">
        <v>0</v>
      </c>
    </row>
    <row r="9" spans="2:8" ht="12.75" customHeight="1" x14ac:dyDescent="0.25">
      <c r="B9" s="282" t="s">
        <v>19</v>
      </c>
      <c r="C9" s="255">
        <v>17907</v>
      </c>
      <c r="D9" s="255">
        <v>18073</v>
      </c>
      <c r="E9" s="255">
        <v>16308</v>
      </c>
      <c r="F9" s="255">
        <v>19612</v>
      </c>
      <c r="G9" s="255">
        <v>19913</v>
      </c>
      <c r="H9" s="255">
        <v>20057</v>
      </c>
    </row>
    <row r="10" spans="2:8" ht="12.75" customHeight="1" x14ac:dyDescent="0.25">
      <c r="B10" s="282" t="s">
        <v>20</v>
      </c>
      <c r="C10" s="255">
        <v>10224</v>
      </c>
      <c r="D10" s="255">
        <v>11278</v>
      </c>
      <c r="E10" s="255">
        <v>11740</v>
      </c>
      <c r="F10" s="255">
        <v>11721</v>
      </c>
      <c r="G10" s="255">
        <v>12385</v>
      </c>
      <c r="H10" s="255">
        <v>13053</v>
      </c>
    </row>
    <row r="11" spans="2:8" ht="12.75" customHeight="1" x14ac:dyDescent="0.25">
      <c r="B11" s="282" t="s">
        <v>21</v>
      </c>
      <c r="C11" s="255">
        <v>2737</v>
      </c>
      <c r="D11" s="255">
        <v>3886</v>
      </c>
      <c r="E11" s="255">
        <v>3996</v>
      </c>
      <c r="F11" s="255">
        <v>4166</v>
      </c>
      <c r="G11" s="255">
        <v>3955</v>
      </c>
      <c r="H11" s="255">
        <v>3984</v>
      </c>
    </row>
    <row r="12" spans="2:8" ht="12.75" customHeight="1" x14ac:dyDescent="0.25">
      <c r="B12" s="282" t="s">
        <v>22</v>
      </c>
      <c r="C12" s="255">
        <v>418</v>
      </c>
      <c r="D12" s="255">
        <v>458</v>
      </c>
      <c r="E12" s="255">
        <v>647</v>
      </c>
      <c r="F12" s="255">
        <v>689</v>
      </c>
      <c r="G12" s="255">
        <v>538</v>
      </c>
      <c r="H12" s="255">
        <v>574</v>
      </c>
    </row>
    <row r="13" spans="2:8" ht="12.75" customHeight="1" x14ac:dyDescent="0.25">
      <c r="B13" s="282" t="s">
        <v>23</v>
      </c>
      <c r="C13" s="255">
        <v>483</v>
      </c>
      <c r="D13" s="255">
        <v>531</v>
      </c>
      <c r="E13" s="255">
        <v>548</v>
      </c>
      <c r="F13" s="255">
        <v>516</v>
      </c>
      <c r="G13" s="255">
        <v>530</v>
      </c>
      <c r="H13" s="255">
        <v>576</v>
      </c>
    </row>
    <row r="14" spans="2:8" ht="12.75" customHeight="1" x14ac:dyDescent="0.25">
      <c r="B14" s="196" t="s">
        <v>24</v>
      </c>
      <c r="C14" s="255">
        <v>14678</v>
      </c>
      <c r="D14" s="255">
        <v>13525</v>
      </c>
      <c r="E14" s="255">
        <v>12982</v>
      </c>
      <c r="F14" s="255">
        <v>13860</v>
      </c>
      <c r="G14" s="255">
        <v>14521</v>
      </c>
      <c r="H14" s="255">
        <v>15182</v>
      </c>
    </row>
    <row r="15" spans="2:8" ht="12.75" customHeight="1" x14ac:dyDescent="0.25">
      <c r="B15" s="196" t="s">
        <v>25</v>
      </c>
      <c r="C15" s="255">
        <v>503</v>
      </c>
      <c r="D15" s="255">
        <v>361</v>
      </c>
      <c r="E15" s="255">
        <v>307</v>
      </c>
      <c r="F15" s="255">
        <v>324</v>
      </c>
      <c r="G15" s="255">
        <v>327</v>
      </c>
      <c r="H15" s="255">
        <v>323</v>
      </c>
    </row>
    <row r="16" spans="2:8" ht="12.75" customHeight="1" x14ac:dyDescent="0.25">
      <c r="B16" s="297" t="s">
        <v>26</v>
      </c>
      <c r="C16" s="255">
        <v>303</v>
      </c>
      <c r="D16" s="255">
        <v>98</v>
      </c>
      <c r="E16" s="255">
        <v>135</v>
      </c>
      <c r="F16" s="255">
        <v>150</v>
      </c>
      <c r="G16" s="255">
        <v>177</v>
      </c>
      <c r="H16" s="255">
        <v>197</v>
      </c>
    </row>
    <row r="17" spans="2:8" ht="12.75" customHeight="1" x14ac:dyDescent="0.25">
      <c r="B17" s="196" t="s">
        <v>27</v>
      </c>
      <c r="C17" s="255">
        <v>1949</v>
      </c>
      <c r="D17" s="255">
        <v>2432</v>
      </c>
      <c r="E17" s="255">
        <v>1785</v>
      </c>
      <c r="F17" s="255">
        <v>1902</v>
      </c>
      <c r="G17" s="255">
        <v>2366</v>
      </c>
      <c r="H17" s="255">
        <v>2726</v>
      </c>
    </row>
    <row r="18" spans="2:8" ht="12.75" customHeight="1" x14ac:dyDescent="0.25">
      <c r="B18" s="196" t="s">
        <v>28</v>
      </c>
      <c r="C18" s="255">
        <v>5235</v>
      </c>
      <c r="D18" s="255">
        <v>4729</v>
      </c>
      <c r="E18" s="255">
        <v>4915</v>
      </c>
      <c r="F18" s="255">
        <v>5167</v>
      </c>
      <c r="G18" s="255">
        <v>5024</v>
      </c>
      <c r="H18" s="255">
        <v>5203</v>
      </c>
    </row>
    <row r="19" spans="2:8" ht="12.75" customHeight="1" x14ac:dyDescent="0.25">
      <c r="B19" s="259" t="s">
        <v>29</v>
      </c>
      <c r="C19" s="260">
        <v>84969</v>
      </c>
      <c r="D19" s="260">
        <v>84791</v>
      </c>
      <c r="E19" s="260">
        <v>84559</v>
      </c>
      <c r="F19" s="260">
        <v>90082</v>
      </c>
      <c r="G19" s="260">
        <v>94339</v>
      </c>
      <c r="H19" s="260">
        <v>98117</v>
      </c>
    </row>
    <row r="20" spans="2:8" ht="12.75" customHeight="1" x14ac:dyDescent="0.25">
      <c r="B20" s="305"/>
      <c r="C20" s="283">
        <v>0</v>
      </c>
      <c r="D20" s="283">
        <v>0</v>
      </c>
      <c r="E20" s="283">
        <v>0</v>
      </c>
      <c r="F20" s="283">
        <v>0</v>
      </c>
      <c r="G20" s="283">
        <v>0</v>
      </c>
      <c r="H20" s="283">
        <v>0</v>
      </c>
    </row>
    <row r="21" spans="2:8" ht="12.75" customHeight="1" x14ac:dyDescent="0.25">
      <c r="B21" s="274" t="s">
        <v>30</v>
      </c>
      <c r="C21" s="283">
        <v>0</v>
      </c>
      <c r="D21" s="283">
        <v>0</v>
      </c>
      <c r="E21" s="283">
        <v>0</v>
      </c>
      <c r="F21" s="283">
        <v>0</v>
      </c>
      <c r="G21" s="283">
        <v>0</v>
      </c>
      <c r="H21" s="283">
        <v>0</v>
      </c>
    </row>
    <row r="22" spans="2:8" ht="12.75" customHeight="1" x14ac:dyDescent="0.25">
      <c r="B22" s="196" t="s">
        <v>31</v>
      </c>
      <c r="C22" s="255">
        <v>35386</v>
      </c>
      <c r="D22" s="255">
        <v>37905</v>
      </c>
      <c r="E22" s="255">
        <v>39512</v>
      </c>
      <c r="F22" s="255">
        <v>40145</v>
      </c>
      <c r="G22" s="255">
        <v>41435</v>
      </c>
      <c r="H22" s="255">
        <v>42644</v>
      </c>
    </row>
    <row r="23" spans="2:8" ht="12.75" customHeight="1" x14ac:dyDescent="0.25">
      <c r="B23" s="196" t="s">
        <v>32</v>
      </c>
      <c r="C23" s="283">
        <v>0</v>
      </c>
      <c r="D23" s="283">
        <v>0</v>
      </c>
      <c r="E23" s="283">
        <v>0</v>
      </c>
      <c r="F23" s="283">
        <v>0</v>
      </c>
      <c r="G23" s="283">
        <v>0</v>
      </c>
      <c r="H23" s="283">
        <v>0</v>
      </c>
    </row>
    <row r="24" spans="2:8" ht="12.75" customHeight="1" x14ac:dyDescent="0.25">
      <c r="B24" s="282" t="s">
        <v>33</v>
      </c>
      <c r="C24" s="255">
        <v>1466</v>
      </c>
      <c r="D24" s="255">
        <v>927</v>
      </c>
      <c r="E24" s="255">
        <v>611</v>
      </c>
      <c r="F24" s="255">
        <v>521</v>
      </c>
      <c r="G24" s="255">
        <v>507</v>
      </c>
      <c r="H24" s="255">
        <v>619</v>
      </c>
    </row>
    <row r="25" spans="2:8" ht="12.75" customHeight="1" x14ac:dyDescent="0.25">
      <c r="B25" s="282" t="s">
        <v>34</v>
      </c>
      <c r="C25" s="255">
        <v>3238</v>
      </c>
      <c r="D25" s="255">
        <v>3502</v>
      </c>
      <c r="E25" s="255">
        <v>3523</v>
      </c>
      <c r="F25" s="255">
        <v>3474</v>
      </c>
      <c r="G25" s="255">
        <v>3506</v>
      </c>
      <c r="H25" s="255">
        <v>3604</v>
      </c>
    </row>
    <row r="26" spans="2:8" ht="12.75" customHeight="1" x14ac:dyDescent="0.25">
      <c r="B26" s="196" t="s">
        <v>35</v>
      </c>
      <c r="C26" s="255">
        <v>7955</v>
      </c>
      <c r="D26" s="255">
        <v>9139</v>
      </c>
      <c r="E26" s="255">
        <v>10401</v>
      </c>
      <c r="F26" s="255">
        <v>10895</v>
      </c>
      <c r="G26" s="255">
        <v>11326</v>
      </c>
      <c r="H26" s="255">
        <v>11736</v>
      </c>
    </row>
    <row r="27" spans="2:8" ht="12.75" customHeight="1" x14ac:dyDescent="0.25">
      <c r="B27" s="196" t="s">
        <v>25</v>
      </c>
      <c r="C27" s="255">
        <v>2789</v>
      </c>
      <c r="D27" s="255">
        <v>3069</v>
      </c>
      <c r="E27" s="255">
        <v>3417</v>
      </c>
      <c r="F27" s="255">
        <v>3538</v>
      </c>
      <c r="G27" s="255">
        <v>3701</v>
      </c>
      <c r="H27" s="255">
        <v>3905</v>
      </c>
    </row>
    <row r="28" spans="2:8" ht="12.75" customHeight="1" x14ac:dyDescent="0.25">
      <c r="B28" s="196" t="s">
        <v>36</v>
      </c>
      <c r="C28" s="255">
        <v>23571</v>
      </c>
      <c r="D28" s="255">
        <v>25654</v>
      </c>
      <c r="E28" s="255">
        <v>26391</v>
      </c>
      <c r="F28" s="255">
        <v>24226</v>
      </c>
      <c r="G28" s="255">
        <v>24051</v>
      </c>
      <c r="H28" s="255">
        <v>24921</v>
      </c>
    </row>
    <row r="29" spans="2:8" ht="12.75" customHeight="1" x14ac:dyDescent="0.25">
      <c r="B29" s="300" t="s">
        <v>37</v>
      </c>
      <c r="C29" s="255">
        <v>11654</v>
      </c>
      <c r="D29" s="255">
        <v>14124</v>
      </c>
      <c r="E29" s="255">
        <v>18937</v>
      </c>
      <c r="F29" s="255">
        <v>16045</v>
      </c>
      <c r="G29" s="255">
        <v>14099</v>
      </c>
      <c r="H29" s="255">
        <v>13386</v>
      </c>
    </row>
    <row r="30" spans="2:8" ht="12.75" customHeight="1" x14ac:dyDescent="0.25">
      <c r="B30" s="259" t="s">
        <v>38</v>
      </c>
      <c r="C30" s="260">
        <v>86059</v>
      </c>
      <c r="D30" s="260">
        <v>94320</v>
      </c>
      <c r="E30" s="260">
        <v>102793</v>
      </c>
      <c r="F30" s="260">
        <v>98844</v>
      </c>
      <c r="G30" s="260">
        <v>98625</v>
      </c>
      <c r="H30" s="260">
        <v>100814</v>
      </c>
    </row>
    <row r="31" spans="2:8" ht="12.75" customHeight="1" x14ac:dyDescent="0.25">
      <c r="B31" s="304" t="s">
        <v>176</v>
      </c>
      <c r="C31" s="255">
        <v>41</v>
      </c>
      <c r="D31" s="255">
        <v>0</v>
      </c>
      <c r="E31" s="255">
        <v>0</v>
      </c>
      <c r="F31" s="255">
        <v>0</v>
      </c>
      <c r="G31" s="255">
        <v>0</v>
      </c>
      <c r="H31" s="255">
        <v>0</v>
      </c>
    </row>
    <row r="32" spans="2:8" ht="12.75" customHeight="1" x14ac:dyDescent="0.25">
      <c r="B32" s="259" t="s">
        <v>196</v>
      </c>
      <c r="C32" s="275">
        <v>-1050</v>
      </c>
      <c r="D32" s="275">
        <v>-9529</v>
      </c>
      <c r="E32" s="275">
        <v>-18233</v>
      </c>
      <c r="F32" s="275">
        <v>-8761</v>
      </c>
      <c r="G32" s="275">
        <v>-4285</v>
      </c>
      <c r="H32" s="275">
        <v>-2697</v>
      </c>
    </row>
    <row r="33" spans="2:8" ht="12.75" customHeight="1" x14ac:dyDescent="0.25">
      <c r="B33" s="303"/>
      <c r="C33" s="256">
        <v>0</v>
      </c>
      <c r="D33" s="256">
        <v>0</v>
      </c>
      <c r="E33" s="256">
        <v>0</v>
      </c>
      <c r="F33" s="256">
        <v>0</v>
      </c>
      <c r="G33" s="256">
        <v>0</v>
      </c>
      <c r="H33" s="256">
        <v>0</v>
      </c>
    </row>
    <row r="34" spans="2:8" ht="12.75" customHeight="1" x14ac:dyDescent="0.25">
      <c r="B34" s="301" t="s">
        <v>40</v>
      </c>
      <c r="C34" s="256">
        <v>0</v>
      </c>
      <c r="D34" s="256">
        <v>0</v>
      </c>
      <c r="E34" s="256">
        <v>0</v>
      </c>
      <c r="F34" s="256">
        <v>0</v>
      </c>
      <c r="G34" s="256">
        <v>0</v>
      </c>
      <c r="H34" s="256">
        <v>0</v>
      </c>
    </row>
    <row r="35" spans="2:8" s="135" customFormat="1" ht="12.75" customHeight="1" x14ac:dyDescent="0.25">
      <c r="B35" s="196" t="s">
        <v>41</v>
      </c>
      <c r="C35" s="255">
        <v>-2533</v>
      </c>
      <c r="D35" s="255">
        <v>-208</v>
      </c>
      <c r="E35" s="255">
        <v>-11</v>
      </c>
      <c r="F35" s="255">
        <v>1</v>
      </c>
      <c r="G35" s="255">
        <v>313</v>
      </c>
      <c r="H35" s="255">
        <v>884</v>
      </c>
    </row>
    <row r="36" spans="2:8" s="135" customFormat="1" ht="12.75" customHeight="1" x14ac:dyDescent="0.25">
      <c r="B36" s="196" t="s">
        <v>42</v>
      </c>
      <c r="C36" s="255">
        <v>10554</v>
      </c>
      <c r="D36" s="255">
        <v>-3189</v>
      </c>
      <c r="E36" s="255">
        <v>-28</v>
      </c>
      <c r="F36" s="255">
        <v>64</v>
      </c>
      <c r="G36" s="255">
        <v>-17</v>
      </c>
      <c r="H36" s="255">
        <v>743</v>
      </c>
    </row>
    <row r="37" spans="2:8" s="135" customFormat="1" ht="12.75" customHeight="1" x14ac:dyDescent="0.25">
      <c r="B37" s="302" t="s">
        <v>43</v>
      </c>
      <c r="C37" s="255">
        <v>-1</v>
      </c>
      <c r="D37" s="255">
        <v>46</v>
      </c>
      <c r="E37" s="255">
        <v>127</v>
      </c>
      <c r="F37" s="255">
        <v>216</v>
      </c>
      <c r="G37" s="255">
        <v>69</v>
      </c>
      <c r="H37" s="255">
        <v>-22</v>
      </c>
    </row>
    <row r="38" spans="2:8" s="135" customFormat="1" ht="12.75" customHeight="1" x14ac:dyDescent="0.25">
      <c r="B38" s="196" t="s">
        <v>45</v>
      </c>
      <c r="C38" s="255">
        <v>-74</v>
      </c>
      <c r="D38" s="255">
        <v>-218</v>
      </c>
      <c r="E38" s="255">
        <v>-42</v>
      </c>
      <c r="F38" s="255">
        <v>-41</v>
      </c>
      <c r="G38" s="255">
        <v>-41</v>
      </c>
      <c r="H38" s="255">
        <v>-42</v>
      </c>
    </row>
    <row r="39" spans="2:8" s="135" customFormat="1" ht="12.75" customHeight="1" x14ac:dyDescent="0.25">
      <c r="B39" s="196" t="s">
        <v>46</v>
      </c>
      <c r="C39" s="255">
        <v>0</v>
      </c>
      <c r="D39" s="255">
        <v>0</v>
      </c>
      <c r="E39" s="255">
        <v>0</v>
      </c>
      <c r="F39" s="255">
        <v>0</v>
      </c>
      <c r="G39" s="255">
        <v>0</v>
      </c>
      <c r="H39" s="255">
        <v>0</v>
      </c>
    </row>
    <row r="40" spans="2:8" s="135" customFormat="1" ht="12.75" customHeight="1" x14ac:dyDescent="0.25">
      <c r="B40" s="196" t="s">
        <v>197</v>
      </c>
      <c r="C40" s="255">
        <v>84</v>
      </c>
      <c r="D40" s="255">
        <v>0</v>
      </c>
      <c r="E40" s="255">
        <v>0</v>
      </c>
      <c r="F40" s="255">
        <v>0</v>
      </c>
      <c r="G40" s="255">
        <v>0</v>
      </c>
      <c r="H40" s="255">
        <v>0</v>
      </c>
    </row>
    <row r="41" spans="2:8" s="135" customFormat="1" ht="12.75" customHeight="1" x14ac:dyDescent="0.25">
      <c r="B41" s="196" t="s">
        <v>198</v>
      </c>
      <c r="C41" s="255">
        <v>0</v>
      </c>
      <c r="D41" s="255">
        <v>0</v>
      </c>
      <c r="E41" s="255">
        <v>0</v>
      </c>
      <c r="F41" s="255">
        <v>0</v>
      </c>
      <c r="G41" s="255">
        <v>0</v>
      </c>
      <c r="H41" s="255">
        <v>0</v>
      </c>
    </row>
    <row r="42" spans="2:8" ht="12.75" customHeight="1" x14ac:dyDescent="0.25">
      <c r="B42" s="259" t="s">
        <v>48</v>
      </c>
      <c r="C42" s="260">
        <v>8030</v>
      </c>
      <c r="D42" s="260">
        <v>-3569</v>
      </c>
      <c r="E42" s="260">
        <v>47</v>
      </c>
      <c r="F42" s="260">
        <v>240</v>
      </c>
      <c r="G42" s="260">
        <v>323</v>
      </c>
      <c r="H42" s="260">
        <v>1563</v>
      </c>
    </row>
    <row r="43" spans="2:8" ht="12.75" customHeight="1" x14ac:dyDescent="0.25">
      <c r="B43" s="259" t="s">
        <v>49</v>
      </c>
      <c r="C43" s="260">
        <v>6980</v>
      </c>
      <c r="D43" s="260">
        <v>-13098</v>
      </c>
      <c r="E43" s="260">
        <v>-18187</v>
      </c>
      <c r="F43" s="260">
        <v>-8522</v>
      </c>
      <c r="G43" s="260">
        <v>-3962</v>
      </c>
      <c r="H43" s="260">
        <v>-1133</v>
      </c>
    </row>
    <row r="44" spans="2:8" ht="12.75" customHeight="1" x14ac:dyDescent="0.25">
      <c r="B44" s="301" t="s">
        <v>50</v>
      </c>
      <c r="C44" s="256">
        <v>0</v>
      </c>
      <c r="D44" s="256">
        <v>0</v>
      </c>
      <c r="E44" s="256">
        <v>0</v>
      </c>
      <c r="F44" s="256">
        <v>0</v>
      </c>
      <c r="G44" s="256">
        <v>0</v>
      </c>
      <c r="H44" s="256">
        <v>0</v>
      </c>
    </row>
    <row r="45" spans="2:8" ht="12.75" customHeight="1" x14ac:dyDescent="0.25">
      <c r="B45" s="299" t="s">
        <v>51</v>
      </c>
      <c r="C45" s="291">
        <v>-11008</v>
      </c>
      <c r="D45" s="291">
        <v>2254</v>
      </c>
      <c r="E45" s="291">
        <v>6399</v>
      </c>
      <c r="F45" s="291">
        <v>7873</v>
      </c>
      <c r="G45" s="291">
        <v>12063</v>
      </c>
      <c r="H45" s="291">
        <v>23436</v>
      </c>
    </row>
    <row r="46" spans="2:8" ht="12.75" customHeight="1" x14ac:dyDescent="0.25">
      <c r="B46" s="297" t="s">
        <v>52</v>
      </c>
      <c r="C46" s="255">
        <v>7275</v>
      </c>
      <c r="D46" s="255">
        <v>4541</v>
      </c>
      <c r="E46" s="255">
        <v>3745</v>
      </c>
      <c r="F46" s="255">
        <v>5919</v>
      </c>
      <c r="G46" s="255">
        <v>5875</v>
      </c>
      <c r="H46" s="255">
        <v>6484</v>
      </c>
    </row>
    <row r="47" spans="2:8" ht="12.75" customHeight="1" x14ac:dyDescent="0.25">
      <c r="B47" s="297" t="s">
        <v>199</v>
      </c>
      <c r="C47" s="255">
        <v>0</v>
      </c>
      <c r="D47" s="255">
        <v>0</v>
      </c>
      <c r="E47" s="255">
        <v>0</v>
      </c>
      <c r="F47" s="255">
        <v>0</v>
      </c>
      <c r="G47" s="255">
        <v>0</v>
      </c>
      <c r="H47" s="255">
        <v>0</v>
      </c>
    </row>
    <row r="48" spans="2:8" ht="12.75" customHeight="1" x14ac:dyDescent="0.25">
      <c r="B48" s="297" t="s">
        <v>54</v>
      </c>
      <c r="C48" s="255">
        <v>-14119</v>
      </c>
      <c r="D48" s="255">
        <v>-690</v>
      </c>
      <c r="E48" s="255">
        <v>1734</v>
      </c>
      <c r="F48" s="255">
        <v>2017</v>
      </c>
      <c r="G48" s="255">
        <v>5088</v>
      </c>
      <c r="H48" s="255">
        <v>9965</v>
      </c>
    </row>
    <row r="49" spans="2:8" ht="12.75" customHeight="1" x14ac:dyDescent="0.25">
      <c r="B49" s="298" t="s">
        <v>55</v>
      </c>
      <c r="C49" s="255">
        <v>-4161</v>
      </c>
      <c r="D49" s="255">
        <v>-1596</v>
      </c>
      <c r="E49" s="255">
        <v>921</v>
      </c>
      <c r="F49" s="255">
        <v>-63</v>
      </c>
      <c r="G49" s="255">
        <v>1100</v>
      </c>
      <c r="H49" s="255">
        <v>6988</v>
      </c>
    </row>
    <row r="50" spans="2:8" ht="12.75" customHeight="1" x14ac:dyDescent="0.25">
      <c r="B50" s="300" t="s">
        <v>56</v>
      </c>
      <c r="C50" s="255">
        <v>-2</v>
      </c>
      <c r="D50" s="255">
        <v>0</v>
      </c>
      <c r="E50" s="255">
        <v>0</v>
      </c>
      <c r="F50" s="255">
        <v>0</v>
      </c>
      <c r="G50" s="255">
        <v>0</v>
      </c>
      <c r="H50" s="255">
        <v>0</v>
      </c>
    </row>
    <row r="51" spans="2:8" ht="12.75" customHeight="1" x14ac:dyDescent="0.25">
      <c r="B51" s="299" t="s">
        <v>57</v>
      </c>
      <c r="C51" s="291">
        <v>-3918</v>
      </c>
      <c r="D51" s="291">
        <v>462</v>
      </c>
      <c r="E51" s="291">
        <v>2167</v>
      </c>
      <c r="F51" s="291">
        <v>-30</v>
      </c>
      <c r="G51" s="291">
        <v>-23</v>
      </c>
      <c r="H51" s="291">
        <v>-4</v>
      </c>
    </row>
    <row r="52" spans="2:8" ht="12.75" customHeight="1" x14ac:dyDescent="0.25">
      <c r="B52" s="299"/>
      <c r="C52" s="291">
        <v>0</v>
      </c>
      <c r="D52" s="291">
        <v>0</v>
      </c>
      <c r="E52" s="291">
        <v>0</v>
      </c>
      <c r="F52" s="291">
        <v>0</v>
      </c>
      <c r="G52" s="291">
        <v>0</v>
      </c>
      <c r="H52" s="291">
        <v>0</v>
      </c>
    </row>
    <row r="53" spans="2:8" ht="12.75" customHeight="1" x14ac:dyDescent="0.25">
      <c r="B53" s="298" t="s">
        <v>200</v>
      </c>
      <c r="C53" s="255">
        <v>0</v>
      </c>
      <c r="D53" s="255">
        <v>0</v>
      </c>
      <c r="E53" s="255">
        <v>0</v>
      </c>
      <c r="F53" s="255">
        <v>0</v>
      </c>
      <c r="G53" s="255">
        <v>0</v>
      </c>
      <c r="H53" s="255">
        <v>0</v>
      </c>
    </row>
    <row r="54" spans="2:8" ht="12.75" customHeight="1" x14ac:dyDescent="0.25">
      <c r="B54" s="297" t="s">
        <v>58</v>
      </c>
      <c r="C54" s="255">
        <v>16</v>
      </c>
      <c r="D54" s="255">
        <v>-14</v>
      </c>
      <c r="E54" s="255">
        <v>0</v>
      </c>
      <c r="F54" s="255">
        <v>0</v>
      </c>
      <c r="G54" s="255">
        <v>0</v>
      </c>
      <c r="H54" s="255">
        <v>0</v>
      </c>
    </row>
    <row r="55" spans="2:8" ht="12.75" customHeight="1" x14ac:dyDescent="0.25">
      <c r="B55" s="196" t="s">
        <v>59</v>
      </c>
      <c r="C55" s="255">
        <v>-548</v>
      </c>
      <c r="D55" s="255">
        <v>-243</v>
      </c>
      <c r="E55" s="255">
        <v>0</v>
      </c>
      <c r="F55" s="255">
        <v>0</v>
      </c>
      <c r="G55" s="255">
        <v>0</v>
      </c>
      <c r="H55" s="255">
        <v>0</v>
      </c>
    </row>
    <row r="56" spans="2:8" ht="12.75" customHeight="1" x14ac:dyDescent="0.25">
      <c r="B56" s="196" t="s">
        <v>47</v>
      </c>
      <c r="C56" s="255">
        <v>-3385</v>
      </c>
      <c r="D56" s="255">
        <v>720</v>
      </c>
      <c r="E56" s="255">
        <v>2167</v>
      </c>
      <c r="F56" s="255">
        <v>-30</v>
      </c>
      <c r="G56" s="255">
        <v>-23</v>
      </c>
      <c r="H56" s="255">
        <v>-4</v>
      </c>
    </row>
    <row r="57" spans="2:8" ht="12.75" customHeight="1" x14ac:dyDescent="0.25">
      <c r="B57" s="259" t="s">
        <v>50</v>
      </c>
      <c r="C57" s="260">
        <v>-14926</v>
      </c>
      <c r="D57" s="260">
        <v>2716</v>
      </c>
      <c r="E57" s="260">
        <v>8565</v>
      </c>
      <c r="F57" s="260">
        <v>7843</v>
      </c>
      <c r="G57" s="260">
        <v>12040</v>
      </c>
      <c r="H57" s="260">
        <v>23433</v>
      </c>
    </row>
    <row r="58" spans="2:8" ht="12.75" customHeight="1" x14ac:dyDescent="0.25">
      <c r="B58" s="296" t="s">
        <v>182</v>
      </c>
      <c r="C58" s="260">
        <v>-7945</v>
      </c>
      <c r="D58" s="260">
        <v>-10382</v>
      </c>
      <c r="E58" s="260">
        <v>-9621</v>
      </c>
      <c r="F58" s="260">
        <v>-678</v>
      </c>
      <c r="G58" s="260">
        <v>8078</v>
      </c>
      <c r="H58" s="260">
        <v>22299</v>
      </c>
    </row>
    <row r="59" spans="2:8" ht="12.75" customHeight="1" x14ac:dyDescent="0.25">
      <c r="B59" s="323" t="s">
        <v>61</v>
      </c>
      <c r="C59" s="283">
        <v>0</v>
      </c>
      <c r="D59" s="283">
        <v>0</v>
      </c>
      <c r="E59" s="283">
        <v>0</v>
      </c>
      <c r="F59" s="283">
        <v>0</v>
      </c>
      <c r="G59" s="283">
        <v>0</v>
      </c>
      <c r="H59" s="283">
        <v>0</v>
      </c>
    </row>
    <row r="60" spans="2:8" ht="12.75" customHeight="1" x14ac:dyDescent="0.25">
      <c r="B60" s="296" t="s">
        <v>182</v>
      </c>
      <c r="C60" s="260">
        <v>-7945</v>
      </c>
      <c r="D60" s="260">
        <v>-10382</v>
      </c>
      <c r="E60" s="260">
        <v>-9621</v>
      </c>
      <c r="F60" s="260">
        <v>-678</v>
      </c>
      <c r="G60" s="260">
        <v>8078</v>
      </c>
      <c r="H60" s="260">
        <v>22299</v>
      </c>
    </row>
    <row r="61" spans="2:8" ht="12.75" customHeight="1" x14ac:dyDescent="0.25">
      <c r="B61" s="196" t="s">
        <v>62</v>
      </c>
      <c r="C61" s="255">
        <v>6896</v>
      </c>
      <c r="D61" s="255">
        <v>853</v>
      </c>
      <c r="E61" s="255">
        <v>-8612</v>
      </c>
      <c r="F61" s="255">
        <v>-8083</v>
      </c>
      <c r="G61" s="255">
        <v>-12363</v>
      </c>
      <c r="H61" s="255">
        <v>-24996</v>
      </c>
    </row>
    <row r="62" spans="2:8" ht="12.75" customHeight="1" x14ac:dyDescent="0.25">
      <c r="B62" s="259" t="s">
        <v>63</v>
      </c>
      <c r="C62" s="260">
        <v>-1050</v>
      </c>
      <c r="D62" s="260">
        <v>-9529</v>
      </c>
      <c r="E62" s="260">
        <v>-18233</v>
      </c>
      <c r="F62" s="260">
        <v>-8761</v>
      </c>
      <c r="G62" s="260">
        <v>-4285</v>
      </c>
      <c r="H62" s="260">
        <v>-2697</v>
      </c>
    </row>
    <row r="63" spans="2:8" ht="12.75" customHeight="1" x14ac:dyDescent="0.25">
      <c r="B63" s="323" t="s">
        <v>64</v>
      </c>
      <c r="C63" s="256">
        <v>0</v>
      </c>
      <c r="D63" s="256">
        <v>0</v>
      </c>
      <c r="E63" s="256">
        <v>0</v>
      </c>
      <c r="F63" s="256">
        <v>0</v>
      </c>
      <c r="G63" s="256">
        <v>0</v>
      </c>
      <c r="H63" s="256">
        <v>0</v>
      </c>
    </row>
    <row r="64" spans="2:8" ht="12.75" customHeight="1" x14ac:dyDescent="0.25">
      <c r="B64" s="295" t="s">
        <v>201</v>
      </c>
      <c r="C64" s="255">
        <v>21667</v>
      </c>
      <c r="D64" s="255">
        <v>22275</v>
      </c>
      <c r="E64" s="255">
        <v>27626</v>
      </c>
      <c r="F64" s="255">
        <v>28443</v>
      </c>
      <c r="G64" s="255">
        <v>24687</v>
      </c>
      <c r="H64" s="255">
        <v>21577</v>
      </c>
    </row>
    <row r="65" spans="2:8" ht="12.75" customHeight="1" x14ac:dyDescent="0.25">
      <c r="B65" s="295" t="s">
        <v>66</v>
      </c>
      <c r="C65" s="255">
        <v>-1398</v>
      </c>
      <c r="D65" s="255">
        <v>-903</v>
      </c>
      <c r="E65" s="255">
        <v>-772</v>
      </c>
      <c r="F65" s="255">
        <v>-1360</v>
      </c>
      <c r="G65" s="255">
        <v>-1058</v>
      </c>
      <c r="H65" s="255">
        <v>-1498</v>
      </c>
    </row>
    <row r="66" spans="2:8" ht="12.75" customHeight="1" x14ac:dyDescent="0.25">
      <c r="B66" s="295" t="s">
        <v>67</v>
      </c>
      <c r="C66" s="255">
        <v>-7955</v>
      </c>
      <c r="D66" s="255">
        <v>-9139</v>
      </c>
      <c r="E66" s="255">
        <v>-10401</v>
      </c>
      <c r="F66" s="255">
        <v>-10895</v>
      </c>
      <c r="G66" s="255">
        <v>-11326</v>
      </c>
      <c r="H66" s="255">
        <v>-11736</v>
      </c>
    </row>
    <row r="67" spans="2:8" ht="12.75" customHeight="1" x14ac:dyDescent="0.25">
      <c r="B67" s="295" t="s">
        <v>68</v>
      </c>
      <c r="C67" s="255">
        <v>-34</v>
      </c>
      <c r="D67" s="255">
        <v>927</v>
      </c>
      <c r="E67" s="255">
        <v>20</v>
      </c>
      <c r="F67" s="255">
        <v>-48</v>
      </c>
      <c r="G67" s="255">
        <v>-29</v>
      </c>
      <c r="H67" s="255">
        <v>-227</v>
      </c>
    </row>
    <row r="68" spans="2:8" ht="12.75" customHeight="1" x14ac:dyDescent="0.25">
      <c r="B68" s="294" t="s">
        <v>69</v>
      </c>
      <c r="C68" s="256">
        <v>0</v>
      </c>
      <c r="D68" s="256">
        <v>0</v>
      </c>
      <c r="E68" s="256">
        <v>0</v>
      </c>
      <c r="F68" s="256">
        <v>0</v>
      </c>
      <c r="G68" s="256">
        <v>0</v>
      </c>
      <c r="H68" s="256">
        <v>0</v>
      </c>
    </row>
    <row r="69" spans="2:8" ht="12.75" customHeight="1" x14ac:dyDescent="0.25">
      <c r="B69" s="282" t="s">
        <v>202</v>
      </c>
      <c r="C69" s="255">
        <v>159</v>
      </c>
      <c r="D69" s="255">
        <v>2988</v>
      </c>
      <c r="E69" s="255">
        <v>949</v>
      </c>
      <c r="F69" s="255">
        <v>1162</v>
      </c>
      <c r="G69" s="255">
        <v>519</v>
      </c>
      <c r="H69" s="255">
        <v>969</v>
      </c>
    </row>
    <row r="70" spans="2:8" ht="12.75" customHeight="1" x14ac:dyDescent="0.25">
      <c r="B70" s="293" t="s">
        <v>203</v>
      </c>
      <c r="C70" s="280">
        <v>0</v>
      </c>
      <c r="D70" s="280">
        <v>0</v>
      </c>
      <c r="E70" s="280">
        <v>572</v>
      </c>
      <c r="F70" s="280">
        <v>213</v>
      </c>
      <c r="G70" s="280">
        <v>195</v>
      </c>
      <c r="H70" s="280">
        <v>176</v>
      </c>
    </row>
    <row r="71" spans="2:8" ht="12.75" customHeight="1" x14ac:dyDescent="0.25">
      <c r="B71" s="292" t="s">
        <v>72</v>
      </c>
      <c r="C71" s="280">
        <v>0</v>
      </c>
      <c r="D71" s="280">
        <v>0</v>
      </c>
      <c r="E71" s="280">
        <v>0</v>
      </c>
      <c r="F71" s="280">
        <v>0</v>
      </c>
      <c r="G71" s="280">
        <v>0</v>
      </c>
      <c r="H71" s="280">
        <v>0</v>
      </c>
    </row>
    <row r="72" spans="2:8" ht="12.75" customHeight="1" x14ac:dyDescent="0.25">
      <c r="B72" s="293" t="s">
        <v>73</v>
      </c>
      <c r="C72" s="280">
        <v>0</v>
      </c>
      <c r="D72" s="280">
        <v>0</v>
      </c>
      <c r="E72" s="280">
        <v>696</v>
      </c>
      <c r="F72" s="280">
        <v>1158</v>
      </c>
      <c r="G72" s="280">
        <v>460</v>
      </c>
      <c r="H72" s="280">
        <v>1014</v>
      </c>
    </row>
    <row r="73" spans="2:8" ht="12.75" customHeight="1" x14ac:dyDescent="0.25">
      <c r="B73" s="292" t="s">
        <v>74</v>
      </c>
      <c r="C73" s="280">
        <v>0</v>
      </c>
      <c r="D73" s="280">
        <v>0</v>
      </c>
      <c r="E73" s="280">
        <v>0</v>
      </c>
      <c r="F73" s="280">
        <v>0</v>
      </c>
      <c r="G73" s="280">
        <v>0</v>
      </c>
      <c r="H73" s="280">
        <v>0</v>
      </c>
    </row>
    <row r="74" spans="2:8" ht="12.75" customHeight="1" x14ac:dyDescent="0.25">
      <c r="B74" s="282" t="s">
        <v>75</v>
      </c>
      <c r="C74" s="255">
        <v>357</v>
      </c>
      <c r="D74" s="255">
        <v>259</v>
      </c>
      <c r="E74" s="255">
        <v>-426</v>
      </c>
      <c r="F74" s="255">
        <v>-301</v>
      </c>
      <c r="G74" s="255">
        <v>-453</v>
      </c>
      <c r="H74" s="255">
        <v>-126</v>
      </c>
    </row>
    <row r="75" spans="2:8" ht="12.75" customHeight="1" x14ac:dyDescent="0.25">
      <c r="B75" s="196" t="s">
        <v>76</v>
      </c>
      <c r="C75" s="291">
        <v>12794</v>
      </c>
      <c r="D75" s="291">
        <v>16407</v>
      </c>
      <c r="E75" s="291">
        <v>18263</v>
      </c>
      <c r="F75" s="291">
        <v>18373</v>
      </c>
      <c r="G75" s="291">
        <v>12995</v>
      </c>
      <c r="H75" s="291">
        <v>10150</v>
      </c>
    </row>
    <row r="76" spans="2:8" ht="12.75" customHeight="1" x14ac:dyDescent="0.25">
      <c r="B76" s="290" t="s">
        <v>204</v>
      </c>
      <c r="C76" s="260">
        <v>-13843</v>
      </c>
      <c r="D76" s="260">
        <v>-25936</v>
      </c>
      <c r="E76" s="260">
        <v>-36497</v>
      </c>
      <c r="F76" s="260">
        <v>-27134</v>
      </c>
      <c r="G76" s="260">
        <v>-17281</v>
      </c>
      <c r="H76" s="260">
        <v>-12847</v>
      </c>
    </row>
    <row r="77" spans="2:8" ht="12.75" customHeight="1" x14ac:dyDescent="0.25">
      <c r="B77" s="289" t="s">
        <v>78</v>
      </c>
      <c r="C77" s="288">
        <v>0</v>
      </c>
      <c r="D77" s="288">
        <v>0</v>
      </c>
      <c r="E77" s="288">
        <v>0</v>
      </c>
      <c r="F77" s="288">
        <v>0</v>
      </c>
      <c r="G77" s="288">
        <v>0</v>
      </c>
      <c r="H77" s="288">
        <v>0</v>
      </c>
    </row>
    <row r="78" spans="2:8" ht="12.75" customHeight="1" x14ac:dyDescent="0.25">
      <c r="B78" s="287" t="s">
        <v>205</v>
      </c>
      <c r="C78" s="286">
        <v>21825</v>
      </c>
      <c r="D78" s="286">
        <v>25264</v>
      </c>
      <c r="E78" s="286">
        <v>29146</v>
      </c>
      <c r="F78" s="286">
        <v>29818</v>
      </c>
      <c r="G78" s="286">
        <v>25401</v>
      </c>
      <c r="H78" s="286">
        <v>22722</v>
      </c>
    </row>
    <row r="81" spans="1:7" ht="75.599999999999994" customHeight="1" x14ac:dyDescent="0.25">
      <c r="A81" s="329" t="s">
        <v>80</v>
      </c>
      <c r="B81" s="330"/>
      <c r="C81" s="330"/>
      <c r="D81" s="330"/>
      <c r="E81" s="330"/>
      <c r="F81" s="330"/>
      <c r="G81" s="330"/>
    </row>
  </sheetData>
  <mergeCells count="5">
    <mergeCell ref="A81:G81"/>
    <mergeCell ref="B1:F1"/>
    <mergeCell ref="G1:H1"/>
    <mergeCell ref="B2:H2"/>
    <mergeCell ref="F4:H4"/>
  </mergeCells>
  <pageMargins left="0" right="0" top="0" bottom="0" header="0.31496062992125984" footer="0.31496062992125984"/>
  <pageSetup paperSize="8"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53F1-517A-4AE8-98A6-A26CC974945A}">
  <sheetPr>
    <tabColor theme="7" tint="0.39997558519241921"/>
    <pageSetUpPr fitToPage="1"/>
  </sheetPr>
  <dimension ref="A1:H60"/>
  <sheetViews>
    <sheetView showGridLines="0" zoomScaleNormal="100" workbookViewId="0">
      <selection activeCell="F56" sqref="F56"/>
    </sheetView>
  </sheetViews>
  <sheetFormatPr defaultRowHeight="12.75" customHeight="1" x14ac:dyDescent="0.25"/>
  <cols>
    <col min="1" max="1" width="9.42578125" customWidth="1"/>
    <col min="2" max="2" width="49.85546875" customWidth="1"/>
    <col min="3" max="8" width="8.28515625" customWidth="1"/>
  </cols>
  <sheetData>
    <row r="1" spans="2:8" ht="12.75" customHeight="1" x14ac:dyDescent="0.25">
      <c r="B1" s="252" t="s">
        <v>206</v>
      </c>
      <c r="C1" s="252"/>
      <c r="D1" s="252"/>
      <c r="E1" s="252"/>
      <c r="F1" s="252"/>
      <c r="G1" s="338"/>
      <c r="H1" s="338"/>
    </row>
    <row r="2" spans="2:8" ht="12.75" customHeight="1" x14ac:dyDescent="0.25">
      <c r="B2" s="14"/>
      <c r="C2" s="14"/>
      <c r="D2" s="14"/>
      <c r="E2" s="14"/>
      <c r="F2" s="14"/>
      <c r="G2" s="14"/>
      <c r="H2" s="14"/>
    </row>
    <row r="3" spans="2:8" ht="12.75" customHeight="1" x14ac:dyDescent="0.25">
      <c r="B3" s="269"/>
      <c r="C3" s="246" t="s">
        <v>5</v>
      </c>
      <c r="D3" s="246" t="s">
        <v>6</v>
      </c>
      <c r="E3" s="246" t="s">
        <v>7</v>
      </c>
      <c r="F3" s="246" t="s">
        <v>8</v>
      </c>
      <c r="G3" s="246" t="s">
        <v>9</v>
      </c>
      <c r="H3" s="246" t="s">
        <v>10</v>
      </c>
    </row>
    <row r="4" spans="2:8" ht="12.75" customHeight="1" x14ac:dyDescent="0.25">
      <c r="B4" s="269"/>
      <c r="C4" s="268" t="s">
        <v>82</v>
      </c>
      <c r="D4" s="246" t="s">
        <v>12</v>
      </c>
      <c r="E4" s="246" t="s">
        <v>13</v>
      </c>
      <c r="F4" s="339" t="s">
        <v>14</v>
      </c>
      <c r="G4" s="339"/>
      <c r="H4" s="339"/>
    </row>
    <row r="5" spans="2:8" ht="12.75" customHeight="1" x14ac:dyDescent="0.25">
      <c r="B5" s="267"/>
      <c r="C5" s="266" t="s">
        <v>15</v>
      </c>
      <c r="D5" s="266" t="s">
        <v>15</v>
      </c>
      <c r="E5" s="266" t="s">
        <v>15</v>
      </c>
      <c r="F5" s="266" t="s">
        <v>15</v>
      </c>
      <c r="G5" s="266" t="s">
        <v>15</v>
      </c>
      <c r="H5" s="266" t="s">
        <v>15</v>
      </c>
    </row>
    <row r="6" spans="2:8" ht="12.75" customHeight="1" x14ac:dyDescent="0.25">
      <c r="B6" s="274" t="s">
        <v>83</v>
      </c>
      <c r="C6" s="285"/>
      <c r="D6" s="285"/>
      <c r="E6" s="285"/>
      <c r="F6" s="285"/>
      <c r="G6" s="285"/>
      <c r="H6" s="285"/>
    </row>
    <row r="7" spans="2:8" ht="12.75" customHeight="1" x14ac:dyDescent="0.25">
      <c r="B7" s="274" t="s">
        <v>84</v>
      </c>
      <c r="C7" s="285"/>
      <c r="D7" s="285"/>
      <c r="E7" s="285"/>
      <c r="F7" s="285"/>
      <c r="G7" s="285"/>
      <c r="H7" s="285"/>
    </row>
    <row r="8" spans="2:8" ht="12.75" customHeight="1" x14ac:dyDescent="0.25">
      <c r="B8" s="278" t="s">
        <v>85</v>
      </c>
      <c r="C8" s="277">
        <v>4517</v>
      </c>
      <c r="D8" s="277">
        <v>8244</v>
      </c>
      <c r="E8" s="277">
        <v>2114</v>
      </c>
      <c r="F8" s="277">
        <v>1784</v>
      </c>
      <c r="G8" s="277">
        <v>1563</v>
      </c>
      <c r="H8" s="277">
        <v>1299</v>
      </c>
    </row>
    <row r="9" spans="2:8" ht="12.75" customHeight="1" x14ac:dyDescent="0.25">
      <c r="B9" s="278" t="s">
        <v>86</v>
      </c>
      <c r="C9" s="277">
        <v>6973</v>
      </c>
      <c r="D9" s="277">
        <v>10578</v>
      </c>
      <c r="E9" s="277">
        <v>10753</v>
      </c>
      <c r="F9" s="277">
        <v>10387</v>
      </c>
      <c r="G9" s="277">
        <v>10456</v>
      </c>
      <c r="H9" s="277">
        <v>11186</v>
      </c>
    </row>
    <row r="10" spans="2:8" ht="12.75" customHeight="1" x14ac:dyDescent="0.25">
      <c r="B10" s="278" t="s">
        <v>87</v>
      </c>
      <c r="C10" s="284">
        <v>0</v>
      </c>
      <c r="D10" s="284">
        <v>0</v>
      </c>
      <c r="E10" s="284">
        <v>0</v>
      </c>
      <c r="F10" s="284">
        <v>0</v>
      </c>
      <c r="G10" s="284">
        <v>0</v>
      </c>
      <c r="H10" s="284">
        <v>0</v>
      </c>
    </row>
    <row r="11" spans="2:8" ht="12.75" customHeight="1" x14ac:dyDescent="0.25">
      <c r="B11" s="282" t="s">
        <v>88</v>
      </c>
      <c r="C11" s="255">
        <v>43573</v>
      </c>
      <c r="D11" s="255">
        <v>41117</v>
      </c>
      <c r="E11" s="255">
        <v>42113</v>
      </c>
      <c r="F11" s="255">
        <v>43029</v>
      </c>
      <c r="G11" s="255">
        <v>45517</v>
      </c>
      <c r="H11" s="255">
        <v>49439</v>
      </c>
    </row>
    <row r="12" spans="2:8" ht="12.75" customHeight="1" x14ac:dyDescent="0.25">
      <c r="B12" s="282" t="s">
        <v>89</v>
      </c>
      <c r="C12" s="255">
        <v>3247</v>
      </c>
      <c r="D12" s="255">
        <v>1879</v>
      </c>
      <c r="E12" s="255">
        <v>2814</v>
      </c>
      <c r="F12" s="255">
        <v>2257</v>
      </c>
      <c r="G12" s="255">
        <v>2283</v>
      </c>
      <c r="H12" s="255">
        <v>2254</v>
      </c>
    </row>
    <row r="13" spans="2:8" ht="12.75" customHeight="1" x14ac:dyDescent="0.25">
      <c r="B13" s="278" t="s">
        <v>90</v>
      </c>
      <c r="C13" s="277">
        <v>715</v>
      </c>
      <c r="D13" s="277">
        <v>776</v>
      </c>
      <c r="E13" s="277">
        <v>855</v>
      </c>
      <c r="F13" s="277">
        <v>1078</v>
      </c>
      <c r="G13" s="277">
        <v>1123</v>
      </c>
      <c r="H13" s="277">
        <v>1105</v>
      </c>
    </row>
    <row r="14" spans="2:8" ht="12.75" customHeight="1" x14ac:dyDescent="0.25">
      <c r="B14" s="278" t="s">
        <v>91</v>
      </c>
      <c r="C14" s="277">
        <v>7</v>
      </c>
      <c r="D14" s="277">
        <v>12</v>
      </c>
      <c r="E14" s="277">
        <v>10</v>
      </c>
      <c r="F14" s="277">
        <v>11</v>
      </c>
      <c r="G14" s="277">
        <v>13</v>
      </c>
      <c r="H14" s="277">
        <v>15</v>
      </c>
    </row>
    <row r="15" spans="2:8" ht="12.75" customHeight="1" x14ac:dyDescent="0.25">
      <c r="B15" s="278" t="s">
        <v>92</v>
      </c>
      <c r="C15" s="277">
        <v>0</v>
      </c>
      <c r="D15" s="277">
        <v>0</v>
      </c>
      <c r="E15" s="277">
        <v>0</v>
      </c>
      <c r="F15" s="277">
        <v>0</v>
      </c>
      <c r="G15" s="277">
        <v>0</v>
      </c>
      <c r="H15" s="277">
        <v>0</v>
      </c>
    </row>
    <row r="16" spans="2:8" ht="12.75" customHeight="1" x14ac:dyDescent="0.25">
      <c r="B16" s="278" t="s">
        <v>93</v>
      </c>
      <c r="C16" s="277">
        <v>0</v>
      </c>
      <c r="D16" s="277">
        <v>0</v>
      </c>
      <c r="E16" s="277">
        <v>0</v>
      </c>
      <c r="F16" s="277">
        <v>0</v>
      </c>
      <c r="G16" s="277">
        <v>0</v>
      </c>
      <c r="H16" s="277">
        <v>0</v>
      </c>
    </row>
    <row r="17" spans="2:8" ht="12.75" customHeight="1" x14ac:dyDescent="0.25">
      <c r="B17" s="282" t="s">
        <v>94</v>
      </c>
      <c r="C17" s="255">
        <v>-4734</v>
      </c>
      <c r="D17" s="255">
        <v>-6747</v>
      </c>
      <c r="E17" s="255">
        <v>-5827</v>
      </c>
      <c r="F17" s="255">
        <v>-5889</v>
      </c>
      <c r="G17" s="255">
        <v>-4790</v>
      </c>
      <c r="H17" s="255">
        <v>2198</v>
      </c>
    </row>
    <row r="18" spans="2:8" ht="12.75" customHeight="1" x14ac:dyDescent="0.25">
      <c r="B18" s="282" t="s">
        <v>95</v>
      </c>
      <c r="C18" s="255">
        <v>12055</v>
      </c>
      <c r="D18" s="255">
        <v>11866</v>
      </c>
      <c r="E18" s="255">
        <v>12163</v>
      </c>
      <c r="F18" s="255">
        <v>11383</v>
      </c>
      <c r="G18" s="255">
        <v>11377</v>
      </c>
      <c r="H18" s="255">
        <v>11218</v>
      </c>
    </row>
    <row r="19" spans="2:8" ht="12.75" customHeight="1" x14ac:dyDescent="0.25">
      <c r="B19" s="282" t="s">
        <v>96</v>
      </c>
      <c r="C19" s="255">
        <v>196</v>
      </c>
      <c r="D19" s="255">
        <v>187</v>
      </c>
      <c r="E19" s="255">
        <v>187</v>
      </c>
      <c r="F19" s="255">
        <v>187</v>
      </c>
      <c r="G19" s="255">
        <v>187</v>
      </c>
      <c r="H19" s="255">
        <v>187</v>
      </c>
    </row>
    <row r="20" spans="2:8" ht="12.75" customHeight="1" x14ac:dyDescent="0.25">
      <c r="B20" s="259" t="s">
        <v>97</v>
      </c>
      <c r="C20" s="260">
        <v>66550</v>
      </c>
      <c r="D20" s="260">
        <v>67912</v>
      </c>
      <c r="E20" s="260">
        <v>65183</v>
      </c>
      <c r="F20" s="260">
        <v>64227</v>
      </c>
      <c r="G20" s="260">
        <v>67728</v>
      </c>
      <c r="H20" s="260">
        <v>78900</v>
      </c>
    </row>
    <row r="21" spans="2:8" ht="12.75" customHeight="1" x14ac:dyDescent="0.25">
      <c r="B21" s="323" t="s">
        <v>98</v>
      </c>
      <c r="C21" s="277">
        <v>0</v>
      </c>
      <c r="D21" s="277">
        <v>0</v>
      </c>
      <c r="E21" s="277">
        <v>0</v>
      </c>
      <c r="F21" s="277">
        <v>0</v>
      </c>
      <c r="G21" s="277">
        <v>0</v>
      </c>
      <c r="H21" s="277">
        <v>0</v>
      </c>
    </row>
    <row r="22" spans="2:8" ht="12.75" customHeight="1" x14ac:dyDescent="0.25">
      <c r="B22" s="278" t="s">
        <v>99</v>
      </c>
      <c r="C22" s="280">
        <v>2</v>
      </c>
      <c r="D22" s="280">
        <v>24</v>
      </c>
      <c r="E22" s="280">
        <v>24</v>
      </c>
      <c r="F22" s="280">
        <v>24</v>
      </c>
      <c r="G22" s="280">
        <v>24</v>
      </c>
      <c r="H22" s="280">
        <v>25</v>
      </c>
    </row>
    <row r="23" spans="2:8" ht="12.75" customHeight="1" x14ac:dyDescent="0.25">
      <c r="B23" s="196" t="s">
        <v>100</v>
      </c>
      <c r="C23" s="255">
        <v>873</v>
      </c>
      <c r="D23" s="255">
        <v>1743</v>
      </c>
      <c r="E23" s="255">
        <v>1855</v>
      </c>
      <c r="F23" s="255">
        <v>1870</v>
      </c>
      <c r="G23" s="255">
        <v>1905</v>
      </c>
      <c r="H23" s="255">
        <v>1759</v>
      </c>
    </row>
    <row r="24" spans="2:8" ht="12.75" customHeight="1" x14ac:dyDescent="0.25">
      <c r="B24" s="196" t="s">
        <v>101</v>
      </c>
      <c r="C24" s="255">
        <v>1181</v>
      </c>
      <c r="D24" s="255">
        <v>841</v>
      </c>
      <c r="E24" s="255">
        <v>842</v>
      </c>
      <c r="F24" s="255">
        <v>842</v>
      </c>
      <c r="G24" s="255">
        <v>842</v>
      </c>
      <c r="H24" s="255">
        <v>842</v>
      </c>
    </row>
    <row r="25" spans="2:8" ht="12.75" customHeight="1" x14ac:dyDescent="0.25">
      <c r="B25" s="196" t="s">
        <v>102</v>
      </c>
      <c r="C25" s="255">
        <v>283</v>
      </c>
      <c r="D25" s="255">
        <v>335</v>
      </c>
      <c r="E25" s="255">
        <v>179</v>
      </c>
      <c r="F25" s="255">
        <v>178</v>
      </c>
      <c r="G25" s="255">
        <v>176</v>
      </c>
      <c r="H25" s="255">
        <v>175</v>
      </c>
    </row>
    <row r="26" spans="2:8" ht="12.75" customHeight="1" x14ac:dyDescent="0.25">
      <c r="B26" s="196" t="s">
        <v>186</v>
      </c>
      <c r="C26" s="255">
        <v>648</v>
      </c>
      <c r="D26" s="255">
        <v>676</v>
      </c>
      <c r="E26" s="255">
        <v>676</v>
      </c>
      <c r="F26" s="255">
        <v>641</v>
      </c>
      <c r="G26" s="255">
        <v>641</v>
      </c>
      <c r="H26" s="255">
        <v>642</v>
      </c>
    </row>
    <row r="27" spans="2:8" ht="12.75" customHeight="1" x14ac:dyDescent="0.25">
      <c r="B27" s="196" t="s">
        <v>103</v>
      </c>
      <c r="C27" s="277">
        <v>0</v>
      </c>
      <c r="D27" s="277">
        <v>0</v>
      </c>
      <c r="E27" s="277">
        <v>0</v>
      </c>
      <c r="F27" s="277">
        <v>0</v>
      </c>
      <c r="G27" s="277">
        <v>0</v>
      </c>
      <c r="H27" s="277">
        <v>0</v>
      </c>
    </row>
    <row r="28" spans="2:8" ht="12.75" customHeight="1" x14ac:dyDescent="0.25">
      <c r="B28" s="282" t="s">
        <v>104</v>
      </c>
      <c r="C28" s="255">
        <v>166333</v>
      </c>
      <c r="D28" s="255">
        <v>168490</v>
      </c>
      <c r="E28" s="255">
        <v>175840</v>
      </c>
      <c r="F28" s="255">
        <v>180814</v>
      </c>
      <c r="G28" s="255">
        <v>183238</v>
      </c>
      <c r="H28" s="255">
        <v>185495</v>
      </c>
    </row>
    <row r="29" spans="2:8" ht="12.75" customHeight="1" x14ac:dyDescent="0.25">
      <c r="B29" s="282" t="s">
        <v>105</v>
      </c>
      <c r="C29" s="255">
        <v>18056</v>
      </c>
      <c r="D29" s="255">
        <v>16644</v>
      </c>
      <c r="E29" s="255">
        <v>17603</v>
      </c>
      <c r="F29" s="255">
        <v>18889</v>
      </c>
      <c r="G29" s="255">
        <v>19612</v>
      </c>
      <c r="H29" s="255">
        <v>19882</v>
      </c>
    </row>
    <row r="30" spans="2:8" ht="12.75" customHeight="1" x14ac:dyDescent="0.25">
      <c r="B30" s="282" t="s">
        <v>106</v>
      </c>
      <c r="C30" s="255">
        <v>166835</v>
      </c>
      <c r="D30" s="255">
        <v>180197</v>
      </c>
      <c r="E30" s="255">
        <v>216900</v>
      </c>
      <c r="F30" s="255">
        <v>233218</v>
      </c>
      <c r="G30" s="255">
        <v>248214</v>
      </c>
      <c r="H30" s="255">
        <v>263565</v>
      </c>
    </row>
    <row r="31" spans="2:8" ht="12.75" customHeight="1" x14ac:dyDescent="0.25">
      <c r="B31" s="278" t="s">
        <v>107</v>
      </c>
      <c r="C31" s="280">
        <v>0</v>
      </c>
      <c r="D31" s="280">
        <v>9282</v>
      </c>
      <c r="E31" s="280">
        <v>9567</v>
      </c>
      <c r="F31" s="280">
        <v>9701</v>
      </c>
      <c r="G31" s="280">
        <v>9167</v>
      </c>
      <c r="H31" s="280">
        <v>8909</v>
      </c>
    </row>
    <row r="32" spans="2:8" ht="12.75" customHeight="1" x14ac:dyDescent="0.25">
      <c r="B32" s="278" t="s">
        <v>108</v>
      </c>
      <c r="C32" s="277">
        <v>4802</v>
      </c>
      <c r="D32" s="277">
        <v>4757</v>
      </c>
      <c r="E32" s="277">
        <v>5649</v>
      </c>
      <c r="F32" s="277">
        <v>5719</v>
      </c>
      <c r="G32" s="277">
        <v>5775</v>
      </c>
      <c r="H32" s="277">
        <v>5513</v>
      </c>
    </row>
    <row r="33" spans="2:8" ht="12.75" customHeight="1" x14ac:dyDescent="0.25">
      <c r="B33" s="278" t="s">
        <v>96</v>
      </c>
      <c r="C33" s="277">
        <v>6416</v>
      </c>
      <c r="D33" s="277">
        <v>7468</v>
      </c>
      <c r="E33" s="277">
        <v>2014</v>
      </c>
      <c r="F33" s="277">
        <v>2472</v>
      </c>
      <c r="G33" s="277">
        <v>2942</v>
      </c>
      <c r="H33" s="277">
        <v>2915</v>
      </c>
    </row>
    <row r="34" spans="2:8" ht="12.75" customHeight="1" x14ac:dyDescent="0.25">
      <c r="B34" s="273" t="s">
        <v>109</v>
      </c>
      <c r="C34" s="272">
        <v>365429</v>
      </c>
      <c r="D34" s="272">
        <v>390458</v>
      </c>
      <c r="E34" s="272">
        <v>431149</v>
      </c>
      <c r="F34" s="272">
        <v>454370</v>
      </c>
      <c r="G34" s="272">
        <v>472536</v>
      </c>
      <c r="H34" s="272">
        <v>489720</v>
      </c>
    </row>
    <row r="35" spans="2:8" ht="12.75" customHeight="1" x14ac:dyDescent="0.25">
      <c r="B35" s="273" t="s">
        <v>110</v>
      </c>
      <c r="C35" s="275">
        <v>431979</v>
      </c>
      <c r="D35" s="275">
        <v>458370</v>
      </c>
      <c r="E35" s="275">
        <v>496332</v>
      </c>
      <c r="F35" s="275">
        <v>518596</v>
      </c>
      <c r="G35" s="275">
        <v>540265</v>
      </c>
      <c r="H35" s="275">
        <v>568621</v>
      </c>
    </row>
    <row r="36" spans="2:8" ht="12.75" customHeight="1" x14ac:dyDescent="0.25">
      <c r="B36" s="274" t="s">
        <v>111</v>
      </c>
      <c r="C36" s="277">
        <v>0</v>
      </c>
      <c r="D36" s="277">
        <v>0</v>
      </c>
      <c r="E36" s="277">
        <v>0</v>
      </c>
      <c r="F36" s="277">
        <v>0</v>
      </c>
      <c r="G36" s="277">
        <v>0</v>
      </c>
      <c r="H36" s="277">
        <v>0</v>
      </c>
    </row>
    <row r="37" spans="2:8" ht="12.75" customHeight="1" x14ac:dyDescent="0.25">
      <c r="B37" s="278" t="s">
        <v>112</v>
      </c>
      <c r="C37" s="277">
        <v>137</v>
      </c>
      <c r="D37" s="277">
        <v>90</v>
      </c>
      <c r="E37" s="277">
        <v>90</v>
      </c>
      <c r="F37" s="277">
        <v>90</v>
      </c>
      <c r="G37" s="277">
        <v>90</v>
      </c>
      <c r="H37" s="277">
        <v>90</v>
      </c>
    </row>
    <row r="38" spans="2:8" ht="12.75" customHeight="1" x14ac:dyDescent="0.25">
      <c r="B38" s="278" t="s">
        <v>113</v>
      </c>
      <c r="C38" s="277">
        <v>8504</v>
      </c>
      <c r="D38" s="277">
        <v>8374</v>
      </c>
      <c r="E38" s="277">
        <v>8921</v>
      </c>
      <c r="F38" s="277">
        <v>9197</v>
      </c>
      <c r="G38" s="277">
        <v>8978</v>
      </c>
      <c r="H38" s="277">
        <v>9001</v>
      </c>
    </row>
    <row r="39" spans="2:8" ht="12.75" customHeight="1" x14ac:dyDescent="0.25">
      <c r="B39" s="281" t="s">
        <v>114</v>
      </c>
      <c r="C39" s="280">
        <v>34</v>
      </c>
      <c r="D39" s="280">
        <v>1259</v>
      </c>
      <c r="E39" s="280">
        <v>1289</v>
      </c>
      <c r="F39" s="280">
        <v>1278</v>
      </c>
      <c r="G39" s="280">
        <v>1230</v>
      </c>
      <c r="H39" s="280">
        <v>1225</v>
      </c>
    </row>
    <row r="40" spans="2:8" ht="12.75" customHeight="1" x14ac:dyDescent="0.25">
      <c r="B40" s="278" t="s">
        <v>115</v>
      </c>
      <c r="C40" s="277">
        <v>210</v>
      </c>
      <c r="D40" s="277">
        <v>399</v>
      </c>
      <c r="E40" s="277">
        <v>395</v>
      </c>
      <c r="F40" s="277">
        <v>393</v>
      </c>
      <c r="G40" s="277">
        <v>392</v>
      </c>
      <c r="H40" s="277">
        <v>390</v>
      </c>
    </row>
    <row r="41" spans="2:8" ht="12.75" customHeight="1" x14ac:dyDescent="0.25">
      <c r="B41" s="278" t="s">
        <v>116</v>
      </c>
      <c r="C41" s="277">
        <v>62213</v>
      </c>
      <c r="D41" s="277">
        <v>94509</v>
      </c>
      <c r="E41" s="277">
        <v>127905</v>
      </c>
      <c r="F41" s="277">
        <v>152379</v>
      </c>
      <c r="G41" s="277">
        <v>172650</v>
      </c>
      <c r="H41" s="277">
        <v>190451</v>
      </c>
    </row>
    <row r="42" spans="2:8" ht="12.75" customHeight="1" x14ac:dyDescent="0.25">
      <c r="B42" s="278" t="s">
        <v>117</v>
      </c>
      <c r="C42" s="277">
        <v>756</v>
      </c>
      <c r="D42" s="277">
        <v>696</v>
      </c>
      <c r="E42" s="277">
        <v>585</v>
      </c>
      <c r="F42" s="277">
        <v>560</v>
      </c>
      <c r="G42" s="277">
        <v>505</v>
      </c>
      <c r="H42" s="277">
        <v>452</v>
      </c>
    </row>
    <row r="43" spans="2:8" ht="12.75" customHeight="1" x14ac:dyDescent="0.25">
      <c r="B43" s="278" t="s">
        <v>118</v>
      </c>
      <c r="C43" s="277">
        <v>21934</v>
      </c>
      <c r="D43" s="277">
        <v>23774</v>
      </c>
      <c r="E43" s="277">
        <v>24552</v>
      </c>
      <c r="F43" s="277">
        <v>25124</v>
      </c>
      <c r="G43" s="277">
        <v>25357</v>
      </c>
      <c r="H43" s="277">
        <v>25013</v>
      </c>
    </row>
    <row r="44" spans="2:8" ht="12.75" customHeight="1" x14ac:dyDescent="0.25">
      <c r="B44" s="278" t="s">
        <v>119</v>
      </c>
      <c r="C44" s="277">
        <v>70706</v>
      </c>
      <c r="D44" s="277">
        <v>70947</v>
      </c>
      <c r="E44" s="277">
        <v>70045</v>
      </c>
      <c r="F44" s="277">
        <v>68651</v>
      </c>
      <c r="G44" s="277">
        <v>62915</v>
      </c>
      <c r="H44" s="277">
        <v>52330</v>
      </c>
    </row>
    <row r="45" spans="2:8" ht="12.75" customHeight="1" x14ac:dyDescent="0.25">
      <c r="B45" s="278" t="s">
        <v>121</v>
      </c>
      <c r="C45" s="277">
        <v>0</v>
      </c>
      <c r="D45" s="277">
        <v>0</v>
      </c>
      <c r="E45" s="277">
        <v>0</v>
      </c>
      <c r="F45" s="277">
        <v>0</v>
      </c>
      <c r="G45" s="277">
        <v>0</v>
      </c>
      <c r="H45" s="277">
        <v>0</v>
      </c>
    </row>
    <row r="46" spans="2:8" ht="12.75" customHeight="1" x14ac:dyDescent="0.25">
      <c r="B46" s="278" t="s">
        <v>122</v>
      </c>
      <c r="C46" s="277">
        <v>11996</v>
      </c>
      <c r="D46" s="277">
        <v>14430</v>
      </c>
      <c r="E46" s="277">
        <v>13740</v>
      </c>
      <c r="F46" s="277">
        <v>13283</v>
      </c>
      <c r="G46" s="277">
        <v>12955</v>
      </c>
      <c r="H46" s="277">
        <v>12740</v>
      </c>
    </row>
    <row r="47" spans="2:8" ht="12.75" customHeight="1" x14ac:dyDescent="0.25">
      <c r="B47" s="278" t="s">
        <v>96</v>
      </c>
      <c r="C47" s="277">
        <v>6419</v>
      </c>
      <c r="D47" s="277">
        <v>5205</v>
      </c>
      <c r="E47" s="277">
        <v>19811</v>
      </c>
      <c r="F47" s="277">
        <v>19320</v>
      </c>
      <c r="G47" s="277">
        <v>18796</v>
      </c>
      <c r="H47" s="277">
        <v>18231</v>
      </c>
    </row>
    <row r="48" spans="2:8" ht="12.75" customHeight="1" x14ac:dyDescent="0.25">
      <c r="B48" s="273" t="s">
        <v>123</v>
      </c>
      <c r="C48" s="279">
        <v>182908</v>
      </c>
      <c r="D48" s="279">
        <v>219682</v>
      </c>
      <c r="E48" s="279">
        <v>267333</v>
      </c>
      <c r="F48" s="279">
        <v>290276</v>
      </c>
      <c r="G48" s="279">
        <v>303866</v>
      </c>
      <c r="H48" s="279">
        <v>309923</v>
      </c>
    </row>
    <row r="49" spans="1:8" ht="12.75" customHeight="1" x14ac:dyDescent="0.25">
      <c r="B49" s="276" t="s">
        <v>124</v>
      </c>
      <c r="C49" s="275">
        <v>249070</v>
      </c>
      <c r="D49" s="275">
        <v>238688</v>
      </c>
      <c r="E49" s="275">
        <v>228999</v>
      </c>
      <c r="F49" s="275">
        <v>228321</v>
      </c>
      <c r="G49" s="275">
        <v>236398</v>
      </c>
      <c r="H49" s="275">
        <v>258698</v>
      </c>
    </row>
    <row r="50" spans="1:8" ht="12.75" customHeight="1" x14ac:dyDescent="0.25">
      <c r="B50" s="274" t="s">
        <v>125</v>
      </c>
      <c r="C50" s="277">
        <v>0</v>
      </c>
      <c r="D50" s="277">
        <v>0</v>
      </c>
      <c r="E50" s="277">
        <v>0</v>
      </c>
      <c r="F50" s="277">
        <v>0</v>
      </c>
      <c r="G50" s="277">
        <v>0</v>
      </c>
      <c r="H50" s="277">
        <v>0</v>
      </c>
    </row>
    <row r="51" spans="1:8" ht="12.75" customHeight="1" x14ac:dyDescent="0.25">
      <c r="B51" s="278" t="s">
        <v>126</v>
      </c>
      <c r="C51" s="277">
        <v>121116</v>
      </c>
      <c r="D51" s="277">
        <v>110728</v>
      </c>
      <c r="E51" s="277">
        <v>79008</v>
      </c>
      <c r="F51" s="277">
        <v>69223</v>
      </c>
      <c r="G51" s="277">
        <v>68559</v>
      </c>
      <c r="H51" s="277">
        <v>76549</v>
      </c>
    </row>
    <row r="52" spans="1:8" ht="12.75" customHeight="1" x14ac:dyDescent="0.25">
      <c r="B52" s="278" t="s">
        <v>127</v>
      </c>
      <c r="C52" s="277">
        <v>127954</v>
      </c>
      <c r="D52" s="277">
        <v>127959</v>
      </c>
      <c r="E52" s="277">
        <v>149991</v>
      </c>
      <c r="F52" s="277">
        <v>159098</v>
      </c>
      <c r="G52" s="277">
        <v>167839</v>
      </c>
      <c r="H52" s="277">
        <v>182149</v>
      </c>
    </row>
    <row r="53" spans="1:8" ht="12.75" customHeight="1" x14ac:dyDescent="0.25">
      <c r="B53" s="276" t="s">
        <v>128</v>
      </c>
      <c r="C53" s="275">
        <v>249070</v>
      </c>
      <c r="D53" s="275">
        <v>238688</v>
      </c>
      <c r="E53" s="275">
        <v>228999</v>
      </c>
      <c r="F53" s="275">
        <v>228321</v>
      </c>
      <c r="G53" s="275">
        <v>236398</v>
      </c>
      <c r="H53" s="275">
        <v>258698</v>
      </c>
    </row>
    <row r="54" spans="1:8" ht="12.75" customHeight="1" x14ac:dyDescent="0.25">
      <c r="B54" s="274" t="s">
        <v>78</v>
      </c>
      <c r="C54" s="277">
        <v>0</v>
      </c>
      <c r="D54" s="277">
        <v>0</v>
      </c>
      <c r="E54" s="277">
        <v>0</v>
      </c>
      <c r="F54" s="277">
        <v>0</v>
      </c>
      <c r="G54" s="277">
        <v>0</v>
      </c>
      <c r="H54" s="277">
        <v>0</v>
      </c>
    </row>
    <row r="55" spans="1:8" ht="12.75" customHeight="1" x14ac:dyDescent="0.25">
      <c r="B55" s="273" t="s">
        <v>129</v>
      </c>
      <c r="C55" s="272">
        <v>11263</v>
      </c>
      <c r="D55" s="272">
        <v>43677</v>
      </c>
      <c r="E55" s="272">
        <v>81079</v>
      </c>
      <c r="F55" s="272">
        <v>105275</v>
      </c>
      <c r="G55" s="272">
        <v>123152</v>
      </c>
      <c r="H55" s="272">
        <v>137286</v>
      </c>
    </row>
    <row r="56" spans="1:8" ht="12.75" customHeight="1" x14ac:dyDescent="0.25">
      <c r="B56" s="273" t="s">
        <v>130</v>
      </c>
      <c r="C56" s="272">
        <v>111624</v>
      </c>
      <c r="D56" s="272">
        <v>145023</v>
      </c>
      <c r="E56" s="272">
        <v>196323</v>
      </c>
      <c r="F56" s="272">
        <v>220159</v>
      </c>
      <c r="G56" s="272">
        <v>231348</v>
      </c>
      <c r="H56" s="272">
        <v>233221</v>
      </c>
    </row>
    <row r="57" spans="1:8" ht="12.75" customHeight="1" x14ac:dyDescent="0.25">
      <c r="B57" s="271" t="s">
        <v>131</v>
      </c>
      <c r="C57" s="270">
        <v>-116358</v>
      </c>
      <c r="D57" s="270">
        <v>-151770</v>
      </c>
      <c r="E57" s="270">
        <v>-202150</v>
      </c>
      <c r="F57" s="270">
        <v>-226049</v>
      </c>
      <c r="G57" s="270">
        <v>-236138</v>
      </c>
      <c r="H57" s="270">
        <v>-231023</v>
      </c>
    </row>
    <row r="60" spans="1:8" ht="84" customHeight="1" x14ac:dyDescent="0.25">
      <c r="A60" s="329" t="s">
        <v>188</v>
      </c>
      <c r="B60" s="330"/>
      <c r="C60" s="330"/>
      <c r="D60" s="330"/>
      <c r="E60" s="330"/>
      <c r="F60" s="330"/>
      <c r="G60" s="330"/>
    </row>
  </sheetData>
  <mergeCells count="3">
    <mergeCell ref="G1:H1"/>
    <mergeCell ref="F4:H4"/>
    <mergeCell ref="A60:G60"/>
  </mergeCells>
  <pageMargins left="0" right="0" top="0" bottom="0" header="0.31496062992125984" footer="0.31496062992125984"/>
  <pageSetup paperSize="8" fitToHeight="0" orientation="portrait" horizontalDpi="300" verticalDpi="300" r:id="rId1"/>
  <rowBreaks count="1" manualBreakCount="1">
    <brk id="57" max="16383" man="1"/>
  </rowBreaks>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c478e85-8130-4c67-8ee4-8bdf1c0e604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2F16F1AFBDE54EBD2685E90FE1922F" ma:contentTypeVersion="13" ma:contentTypeDescription="Create a new document." ma:contentTypeScope="" ma:versionID="b5babb12e1fedc6ea5b0ddbe9a6dbc85">
  <xsd:schema xmlns:xsd="http://www.w3.org/2001/XMLSchema" xmlns:xs="http://www.w3.org/2001/XMLSchema" xmlns:p="http://schemas.microsoft.com/office/2006/metadata/properties" xmlns:ns2="801a5968-9419-4033-b9de-7ffe8168468e" xmlns:ns3="1c478e85-8130-4c67-8ee4-8bdf1c0e6049" targetNamespace="http://schemas.microsoft.com/office/2006/metadata/properties" ma:root="true" ma:fieldsID="9385a6c5781228858eb2dfc06285a0e9" ns2:_="" ns3:_="">
    <xsd:import namespace="801a5968-9419-4033-b9de-7ffe8168468e"/>
    <xsd:import namespace="1c478e85-8130-4c67-8ee4-8bdf1c0e60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a5968-9419-4033-b9de-7ffe816846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8e85-8130-4c67-8ee4-8bdf1c0e60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8BB6A-6364-41B5-941F-A7F498DF7AD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c478e85-8130-4c67-8ee4-8bdf1c0e6049"/>
    <ds:schemaRef ds:uri="http://purl.org/dc/terms/"/>
    <ds:schemaRef ds:uri="801a5968-9419-4033-b9de-7ffe8168468e"/>
    <ds:schemaRef ds:uri="http://www.w3.org/XML/1998/namespace"/>
    <ds:schemaRef ds:uri="http://purl.org/dc/dcmitype/"/>
  </ds:schemaRefs>
</ds:datastoreItem>
</file>

<file path=customXml/itemProps2.xml><?xml version="1.0" encoding="utf-8"?>
<ds:datastoreItem xmlns:ds="http://schemas.openxmlformats.org/officeDocument/2006/customXml" ds:itemID="{329943DA-D37C-4B0E-BE90-E5A46C959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a5968-9419-4033-b9de-7ffe8168468e"/>
    <ds:schemaRef ds:uri="1c478e85-8130-4c67-8ee4-8bdf1c0e60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CC9CE3-4EA4-4FC9-9A85-8D3888D349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Introduction</vt:lpstr>
      <vt:lpstr>General Gov Operating Statement</vt:lpstr>
      <vt:lpstr>General Gov Balance Sheet</vt:lpstr>
      <vt:lpstr>General Gov Cash flow</vt:lpstr>
      <vt:lpstr>PNFC Operating Statement </vt:lpstr>
      <vt:lpstr>PNFC Balance Sheet</vt:lpstr>
      <vt:lpstr>PNFC Cash flow</vt:lpstr>
      <vt:lpstr>NFPS Operating Statement</vt:lpstr>
      <vt:lpstr>NFPS Balance Sheet</vt:lpstr>
      <vt:lpstr>NFPS Cash flow</vt:lpstr>
      <vt:lpstr>Data_PFC_published HYR only</vt:lpstr>
      <vt:lpstr> Notes_1718 HYR</vt:lpstr>
      <vt:lpstr>' Notes_1718 HYR'!Print_Area</vt:lpstr>
      <vt:lpstr>Introduction!Print_Area</vt:lpstr>
      <vt:lpstr>'Data_PFC_published HYR only'!row_6</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2017-09-01T02:08:30Z</dcterms:created>
  <dcterms:modified xsi:type="dcterms:W3CDTF">2020-11-16T08:48:49Z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0x010100F02F16F1AFBDE54EBD2685E90FE1922F</vt:lpwstr>
  </property>
</Properties>
</file>