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ERE\NSWGOV\TSY Budget Papers - General\2020-21 Budget\27. Website\Open Data\"/>
    </mc:Choice>
  </mc:AlternateContent>
  <xr:revisionPtr revIDLastSave="1059" documentId="6_{40F53444-7D4C-4E50-B576-CC7AFF4896BE}" xr6:coauthVersionLast="45" xr6:coauthVersionMax="45" xr10:uidLastSave="{65DCC3D2-DF72-4130-8316-BABCADCD83EB}"/>
  <bookViews>
    <workbookView xWindow="7755" yWindow="-20685" windowWidth="29655" windowHeight="18510" activeTab="4" xr2:uid="{00000000-000D-0000-FFFF-FFFF00000000}"/>
  </bookViews>
  <sheets>
    <sheet name="Introduction" sheetId="19" r:id="rId1"/>
    <sheet name="GG Op. State. Aggreg." sheetId="2" r:id="rId2"/>
    <sheet name="GG Balance Sheet Fin Indicators" sheetId="3" r:id="rId3"/>
    <sheet name="NFPS Op. State. Aggreg." sheetId="16" r:id="rId4"/>
    <sheet name="NFPS Bal. Sheet. Fin Ind" sheetId="17" r:id="rId5"/>
    <sheet name="Sheet2" sheetId="8" state="hidden" r:id="rId6"/>
    <sheet name="Moody's Metric" sheetId="14" state="hidden" r:id="rId7"/>
    <sheet name="S&amp;P Metrics" sheetId="15" state="hidden" r:id="rId8"/>
  </sheets>
  <externalReferences>
    <externalReference r:id="rId9"/>
  </externalReferences>
  <definedNames>
    <definedName name="_2003_04">#REF!</definedName>
    <definedName name="AccrualAgg">#REF!</definedName>
    <definedName name="Cash_aggregates">#REF!</definedName>
    <definedName name="csDesignMode">1</definedName>
    <definedName name="DiscProvServ">#REF!</definedName>
    <definedName name="GGAccAgg">#REF!</definedName>
    <definedName name="GGCashAgg">#REF!</definedName>
    <definedName name="Hist_1">#REF!</definedName>
    <definedName name="Hist_2">#REF!</definedName>
    <definedName name="Hist_3">#REF!</definedName>
    <definedName name="Hist_4">#REF!</definedName>
    <definedName name="Hist_5">#REF!</definedName>
    <definedName name="Hist_6">#REF!</definedName>
    <definedName name="Hist_7">#REF!</definedName>
    <definedName name="Hist_8">#REF!</definedName>
    <definedName name="historical_cflow_1">#REF!</definedName>
    <definedName name="historical_cflow_2">#REF!</definedName>
    <definedName name="historical_cflow_3">#REF!</definedName>
    <definedName name="historical_cflow_4">#REF!</definedName>
    <definedName name="historical_cflow_5">#REF!</definedName>
    <definedName name="historical_cflow_6">#REF!</definedName>
    <definedName name="historical_cflow_7">#REF!</definedName>
    <definedName name="operating4">'[1]Operating Statement General Gov'!#REF!</definedName>
    <definedName name="_xlnm.Print_Area" localSheetId="0">Introduction!$A$1:$A$8</definedName>
    <definedName name="_xlnm.Print_Area" localSheetId="6">'Moody''s Metric'!$A$1:$M$46</definedName>
    <definedName name="_xlnm.Print_Area" localSheetId="7">'S&amp;P Metrics'!$A$1:$W$28</definedName>
    <definedName name="table_transactions">#REF!</definedName>
    <definedName name="wrn.private." hidden="1">{#N/A,#N/A,FALSE,"Privatisation data"}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3" i="15" l="1"/>
  <c r="T23" i="15"/>
  <c r="S22" i="15"/>
  <c r="P22" i="15"/>
  <c r="I22" i="15"/>
  <c r="S21" i="15"/>
  <c r="I21" i="15"/>
  <c r="F21" i="15"/>
  <c r="G21" i="15" s="1"/>
  <c r="S20" i="15"/>
  <c r="F20" i="15"/>
  <c r="G20" i="15" s="1"/>
  <c r="S19" i="15"/>
  <c r="O19" i="15"/>
  <c r="E19" i="15"/>
  <c r="V17" i="15"/>
  <c r="I17" i="15"/>
  <c r="S17" i="15"/>
  <c r="P17" i="15"/>
  <c r="O17" i="15"/>
  <c r="F17" i="15"/>
  <c r="V16" i="15"/>
  <c r="I16" i="15"/>
  <c r="S16" i="15"/>
  <c r="P16" i="15"/>
  <c r="O16" i="15"/>
  <c r="F16" i="15"/>
  <c r="V15" i="15"/>
  <c r="E15" i="15"/>
  <c r="S15" i="15"/>
  <c r="P15" i="15"/>
  <c r="O15" i="15"/>
  <c r="F15" i="15"/>
  <c r="V14" i="15"/>
  <c r="E14" i="15"/>
  <c r="S14" i="15"/>
  <c r="P14" i="15"/>
  <c r="O14" i="15"/>
  <c r="F14" i="15"/>
  <c r="V13" i="15"/>
  <c r="E13" i="15"/>
  <c r="S13" i="15"/>
  <c r="P13" i="15"/>
  <c r="O13" i="15"/>
  <c r="F13" i="15"/>
  <c r="V12" i="15"/>
  <c r="E12" i="15"/>
  <c r="S12" i="15"/>
  <c r="P12" i="15"/>
  <c r="O12" i="15"/>
  <c r="F12" i="15"/>
  <c r="I15" i="15"/>
  <c r="P23" i="15"/>
  <c r="F22" i="15"/>
  <c r="G22" i="15" s="1"/>
  <c r="H39" i="14"/>
  <c r="H41" i="14" s="1"/>
  <c r="H45" i="14" s="1"/>
  <c r="G39" i="14"/>
  <c r="G41" i="14" s="1"/>
  <c r="G45" i="14" s="1"/>
  <c r="F39" i="14"/>
  <c r="F41" i="14" s="1"/>
  <c r="F45" i="14" s="1"/>
  <c r="E39" i="14"/>
  <c r="E41" i="14" s="1"/>
  <c r="E45" i="14" s="1"/>
  <c r="D39" i="14"/>
  <c r="D41" i="14" s="1"/>
  <c r="D45" i="14" s="1"/>
  <c r="C39" i="14"/>
  <c r="C41" i="14" s="1"/>
  <c r="C45" i="14" s="1"/>
  <c r="M39" i="14"/>
  <c r="P43" i="14"/>
  <c r="D7" i="8"/>
  <c r="D8" i="8"/>
  <c r="D6" i="8"/>
  <c r="N39" i="14" l="1"/>
  <c r="L39" i="14"/>
  <c r="L41" i="14" s="1"/>
  <c r="L45" i="14" s="1"/>
  <c r="F19" i="15"/>
  <c r="G19" i="15" s="1"/>
  <c r="E17" i="15"/>
  <c r="O20" i="15"/>
  <c r="P21" i="15"/>
  <c r="O22" i="15"/>
  <c r="I19" i="15"/>
  <c r="G14" i="15"/>
  <c r="G13" i="15"/>
  <c r="I14" i="15"/>
  <c r="G12" i="15"/>
  <c r="I13" i="15"/>
  <c r="I12" i="15"/>
  <c r="O23" i="15"/>
  <c r="E16" i="15"/>
  <c r="P20" i="15"/>
  <c r="O21" i="15"/>
  <c r="I20" i="15"/>
  <c r="V21" i="15"/>
  <c r="P19" i="15"/>
  <c r="I23" i="15"/>
  <c r="V22" i="15"/>
  <c r="E23" i="15"/>
  <c r="E20" i="15"/>
  <c r="G17" i="15"/>
  <c r="G16" i="15"/>
  <c r="V19" i="15"/>
  <c r="E22" i="15"/>
  <c r="G15" i="15"/>
  <c r="K39" i="14"/>
  <c r="K41" i="14" s="1"/>
  <c r="K45" i="14" s="1"/>
  <c r="M41" i="14"/>
  <c r="M45" i="14" s="1"/>
  <c r="N41" i="14"/>
  <c r="J39" i="14"/>
  <c r="J41" i="14" s="1"/>
  <c r="J45" i="14" s="1"/>
  <c r="E21" i="15"/>
  <c r="V20" i="15"/>
  <c r="P41" i="14" l="1"/>
  <c r="N4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Fung</author>
  </authors>
  <commentList>
    <comment ref="B3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Wendy Fung:</t>
        </r>
        <r>
          <rPr>
            <sz val="9"/>
            <color indexed="81"/>
            <rFont val="Tahoma"/>
            <family val="2"/>
          </rPr>
          <t xml:space="preserve">
WaterNSW only came into existence from Dec 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Fung</author>
    <author>Karen Sanderson</author>
    <author>Anita Young</author>
  </authors>
  <commentList>
    <comment ref="Q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Wendy Fung:</t>
        </r>
        <r>
          <rPr>
            <sz val="9"/>
            <color indexed="81"/>
            <rFont val="Tahoma"/>
            <family val="2"/>
          </rPr>
          <t xml:space="preserve">
Reminder to relink to each updated Moodys report and double check GGS total revenues.</t>
        </r>
      </text>
    </comment>
    <comment ref="T18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 xml:space="preserve">Anita Young:
</t>
        </r>
        <r>
          <rPr>
            <sz val="9"/>
            <color indexed="81"/>
            <rFont val="Tahoma"/>
            <family val="2"/>
          </rPr>
          <t xml:space="preserve">Budget 2015-16 figure as actual is not yet released.
</t>
        </r>
      </text>
    </comment>
    <comment ref="T23" authorId="2" shapeId="0" xr:uid="{00000000-0006-0000-0800-000003000000}">
      <text>
        <r>
          <rPr>
            <b/>
            <sz val="9"/>
            <color indexed="81"/>
            <rFont val="Tahoma"/>
            <family val="2"/>
          </rPr>
          <t>Anita Young:</t>
        </r>
        <r>
          <rPr>
            <sz val="9"/>
            <color indexed="81"/>
            <rFont val="Tahoma"/>
            <family val="2"/>
          </rPr>
          <t xml:space="preserve">
Not yet received GSP for 2021 and thus, used same number as 2020 for now,</t>
        </r>
      </text>
    </comment>
  </commentList>
</comments>
</file>

<file path=xl/sharedStrings.xml><?xml version="1.0" encoding="utf-8"?>
<sst xmlns="http://schemas.openxmlformats.org/spreadsheetml/2006/main" count="473" uniqueCount="203">
  <si>
    <t>HISTORICAL FISCAL INDICATORS</t>
  </si>
  <si>
    <r>
      <t xml:space="preserve">This spreadsheet reports the key fiscal indicators for the general government and non financial public sector from 1996-97. It contains data prepared for the 2020-21 NSW Budget. For further details please see Budget Paper No. 1 </t>
    </r>
    <r>
      <rPr>
        <i/>
        <sz val="11"/>
        <rFont val="Calibri"/>
        <family val="2"/>
      </rPr>
      <t>Budget Statement</t>
    </r>
    <r>
      <rPr>
        <sz val="11"/>
        <rFont val="Calibri"/>
        <family val="2"/>
      </rPr>
      <t xml:space="preserve">, Appendix D, available at </t>
    </r>
  </si>
  <si>
    <t>http://www.budget.nsw.gov.au</t>
  </si>
  <si>
    <t>Published: 17 November 2020</t>
  </si>
  <si>
    <t>General Government Sector Operating Statement Aggregates</t>
  </si>
  <si>
    <t>Taxation Revenue</t>
  </si>
  <si>
    <t>Total Revenue</t>
  </si>
  <si>
    <t>Expenses</t>
  </si>
  <si>
    <t>Net Operating Balance</t>
  </si>
  <si>
    <t>Capital Expenditure</t>
  </si>
  <si>
    <t>Net Lending/ (Borrowing)</t>
  </si>
  <si>
    <r>
      <t>GSP</t>
    </r>
    <r>
      <rPr>
        <b/>
        <vertAlign val="superscript"/>
        <sz val="9"/>
        <color theme="0"/>
        <rFont val="Arial"/>
        <family val="2"/>
      </rPr>
      <t>(d)</t>
    </r>
    <r>
      <rPr>
        <b/>
        <sz val="8"/>
        <color theme="0"/>
        <rFont val="Arial"/>
        <family val="2"/>
      </rPr>
      <t xml:space="preserve"> (current prices)</t>
    </r>
  </si>
  <si>
    <t>$m</t>
  </si>
  <si>
    <t>Per cent of GSP</t>
  </si>
  <si>
    <t>Per cent growth - nominal</t>
  </si>
  <si>
    <t>1996-97</t>
  </si>
  <si>
    <t>n.a.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</si>
  <si>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</si>
  <si>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</si>
  <si>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</si>
  <si>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</si>
  <si>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</si>
  <si>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</si>
  <si>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</si>
  <si>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</si>
  <si>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</si>
  <si>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</si>
  <si>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</si>
  <si>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</si>
  <si>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</si>
  <si>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</si>
  <si>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</si>
  <si>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</si>
  <si>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</si>
  <si>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</si>
  <si>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</si>
  <si>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</si>
  <si>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</si>
  <si>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r>
      <t>2018-19</t>
    </r>
    <r>
      <rPr>
        <vertAlign val="superscript"/>
        <sz val="8"/>
        <rFont val="Arial"/>
        <family val="2"/>
      </rPr>
      <t>(a)</t>
    </r>
  </si>
  <si>
    <r>
      <t>2019-20</t>
    </r>
    <r>
      <rPr>
        <vertAlign val="superscript"/>
        <sz val="8"/>
        <rFont val="Arial"/>
        <family val="2"/>
      </rPr>
      <t>(b)</t>
    </r>
  </si>
  <si>
    <r>
      <t>2020-21</t>
    </r>
    <r>
      <rPr>
        <vertAlign val="superscript"/>
        <sz val="8"/>
        <rFont val="Arial"/>
        <family val="2"/>
      </rPr>
      <t>(c)</t>
    </r>
  </si>
  <si>
    <r>
      <t>2021-22</t>
    </r>
    <r>
      <rPr>
        <vertAlign val="superscript"/>
        <sz val="8"/>
        <rFont val="Arial"/>
        <family val="2"/>
      </rPr>
      <t>(c)</t>
    </r>
  </si>
  <si>
    <r>
      <t>2022-23</t>
    </r>
    <r>
      <rPr>
        <vertAlign val="superscript"/>
        <sz val="8"/>
        <rFont val="Arial"/>
        <family val="2"/>
      </rPr>
      <t>(c)</t>
    </r>
  </si>
  <si>
    <r>
      <t>2023-24</t>
    </r>
    <r>
      <rPr>
        <vertAlign val="superscript"/>
        <sz val="8"/>
        <rFont val="Arial"/>
        <family val="2"/>
      </rPr>
      <t>(c)</t>
    </r>
  </si>
  <si>
    <t>Notes:</t>
  </si>
  <si>
    <t>(a) Restated</t>
  </si>
  <si>
    <t>(b) Revised</t>
  </si>
  <si>
    <t>(c) Estimate</t>
  </si>
  <si>
    <t>(d) Gross State Product</t>
  </si>
  <si>
    <t>General Government Sector Balance Sheet and Financing Indicators</t>
  </si>
  <si>
    <r>
      <t>Borrowings</t>
    </r>
    <r>
      <rPr>
        <vertAlign val="superscript"/>
        <sz val="9"/>
        <color theme="0"/>
        <rFont val="Arial"/>
        <family val="2"/>
      </rPr>
      <t>(d)</t>
    </r>
  </si>
  <si>
    <t>Interest Expense</t>
  </si>
  <si>
    <r>
      <t>Net Debt</t>
    </r>
    <r>
      <rPr>
        <vertAlign val="superscript"/>
        <sz val="9"/>
        <color theme="0"/>
        <rFont val="Arial"/>
        <family val="2"/>
      </rPr>
      <t>(e)</t>
    </r>
  </si>
  <si>
    <r>
      <t>Net Financial Liabilities</t>
    </r>
    <r>
      <rPr>
        <vertAlign val="superscript"/>
        <sz val="9"/>
        <color theme="0"/>
        <rFont val="Arial"/>
        <family val="2"/>
      </rPr>
      <t>(f)</t>
    </r>
  </si>
  <si>
    <t>Per cent of revenue</t>
  </si>
  <si>
    <r>
      <t>2023-24</t>
    </r>
    <r>
      <rPr>
        <vertAlign val="superscript"/>
        <sz val="8"/>
        <color theme="1"/>
        <rFont val="Arial"/>
        <family val="2"/>
      </rPr>
      <t>(c)</t>
    </r>
  </si>
  <si>
    <t>(d) Includes borrowings and derivatives at fair value, including finance leases and borrowings at amortised cost</t>
  </si>
  <si>
    <t>(e) Net debt consists of the sum of deposits held, advanced received, loans and other borrowings less the sum of cash and deposits, advances paid and investments, loans and placements</t>
  </si>
  <si>
    <t>(f) Net financial liabilities equal total liabilities less financial assets, excluding equity in other public sector entities</t>
  </si>
  <si>
    <t>Non-Financial Public Sector Operating Statement Aggregates</t>
  </si>
  <si>
    <t>Revenue</t>
  </si>
  <si>
    <r>
      <t>Capital Expenditure</t>
    </r>
    <r>
      <rPr>
        <vertAlign val="superscript"/>
        <sz val="8"/>
        <color theme="0"/>
        <rFont val="Arial"/>
        <family val="2"/>
      </rPr>
      <t>(d)</t>
    </r>
  </si>
  <si>
    <r>
      <t>GSP</t>
    </r>
    <r>
      <rPr>
        <vertAlign val="superscript"/>
        <sz val="9"/>
        <color theme="0"/>
        <rFont val="Arial"/>
        <family val="2"/>
      </rPr>
      <t>(e)</t>
    </r>
    <r>
      <rPr>
        <sz val="8"/>
        <color theme="0"/>
        <rFont val="Arial"/>
        <family val="2"/>
      </rPr>
      <t xml:space="preserve"> (current prices)</t>
    </r>
  </si>
  <si>
    <t>(d) Before 2011-12 Capital Expenditure is reported as purchases of non-financial assets plus non-financial assets acquired using finance leases. Post 2011-12 Net Capital Expenditure is used.</t>
  </si>
  <si>
    <t>Non-Financial Public Sector Balance Sheet and Financing Indicators</t>
  </si>
  <si>
    <t>(f) Net financial liabilities equal total liabilities less financial assets, excluding equity in other public sector entities. Before 2004-05, only net financial worth is reported for he Non Financial Public Sector.</t>
  </si>
  <si>
    <t>newR = currentR + (255 - currentR) * tint_factor</t>
  </si>
  <si>
    <t>newG = currentG + (255 - currentG) * tint_factor</t>
  </si>
  <si>
    <t>newB = currentB + (255 - currentB) * tint_factor</t>
  </si>
  <si>
    <t>Colour</t>
  </si>
  <si>
    <t>Value</t>
  </si>
  <si>
    <t>Tint Factor</t>
  </si>
  <si>
    <t>New Value</t>
  </si>
  <si>
    <t>R</t>
  </si>
  <si>
    <t>G</t>
  </si>
  <si>
    <t>B</t>
  </si>
  <si>
    <t>Moodies Commerical Debt Summary:</t>
  </si>
  <si>
    <t>Instructions!C13</t>
  </si>
  <si>
    <t>Prior period numbers anchored to June 2016 Final Version from KS</t>
  </si>
  <si>
    <t xml:space="preserve">    2009-10</t>
  </si>
  <si>
    <t xml:space="preserve">    2010-11</t>
  </si>
  <si>
    <t xml:space="preserve">    2011-12</t>
  </si>
  <si>
    <t xml:space="preserve">    2012-13</t>
  </si>
  <si>
    <t xml:space="preserve">    2013-14</t>
  </si>
  <si>
    <t xml:space="preserve">    2014-15</t>
  </si>
  <si>
    <t xml:space="preserve">    2015-16</t>
  </si>
  <si>
    <t xml:space="preserve">    2016-17</t>
  </si>
  <si>
    <t xml:space="preserve">    2017-18</t>
  </si>
  <si>
    <t>2018-19</t>
  </si>
  <si>
    <t>2019-20</t>
  </si>
  <si>
    <t>2020-21</t>
  </si>
  <si>
    <t>Agency</t>
  </si>
  <si>
    <t xml:space="preserve">      $m</t>
  </si>
  <si>
    <t xml:space="preserve">    Actual</t>
  </si>
  <si>
    <t>Actual</t>
  </si>
  <si>
    <t>Projection</t>
  </si>
  <si>
    <t xml:space="preserve">   Estimate</t>
  </si>
  <si>
    <t>Report on TSS Debt at amortised cost for Moodies</t>
  </si>
  <si>
    <t>Run eliminated for TSS Total, then run 'uneliminated' 'agency summary'</t>
  </si>
  <si>
    <t xml:space="preserve">  to remove the commercial PTES (elect/water/ports) debt.</t>
  </si>
  <si>
    <t xml:space="preserve">  This report excludes derivatives and deposits, which are not 'debt</t>
  </si>
  <si>
    <t xml:space="preserve">  instruments for the purpose of Moodies.</t>
  </si>
  <si>
    <t xml:space="preserve">  (Also, GG Total Revenues is found in separate Budget Op.Stmt)</t>
  </si>
  <si>
    <t>ZFINS NAME: MOODIES   Type 40 for TSS</t>
  </si>
  <si>
    <t>Total Debt (per Moodies defn.excludes MV adj, int.ac.&amp;derivs/deposits)</t>
  </si>
  <si>
    <t>Adj. Total State Debt (at am.cost) from Separate Eliminated Report</t>
  </si>
  <si>
    <t>Uneliminated Commercial Debt at Amortised Cost</t>
  </si>
  <si>
    <t xml:space="preserve">         00612 Ausgrid</t>
  </si>
  <si>
    <t xml:space="preserve">         00618 Hunter Water Corporation</t>
  </si>
  <si>
    <t xml:space="preserve">         00619 Endeavour Energy</t>
  </si>
  <si>
    <t xml:space="preserve">         00621 Macquarie Generation</t>
  </si>
  <si>
    <t>-</t>
  </si>
  <si>
    <t xml:space="preserve">         00625 Newcastle Port Corporation</t>
  </si>
  <si>
    <t xml:space="preserve">         00627 Essential Energy</t>
  </si>
  <si>
    <t xml:space="preserve">         00630 Port Kembla Port Corporation</t>
  </si>
  <si>
    <t xml:space="preserve">         00640 Sydney Ports Corporation</t>
  </si>
  <si>
    <t xml:space="preserve">         00641 Sydney Water Corporation</t>
  </si>
  <si>
    <t xml:space="preserve">         00644 TransGrid</t>
  </si>
  <si>
    <t xml:space="preserve">         00648 Delta Electricity</t>
  </si>
  <si>
    <t xml:space="preserve">         00651 Sydney Catchment Authority</t>
  </si>
  <si>
    <t xml:space="preserve">         00652 Eraring Energy</t>
  </si>
  <si>
    <t xml:space="preserve">         00659 Water NSW</t>
  </si>
  <si>
    <t>Non-Commercial Debt (at amortised Cost) for Moodies</t>
  </si>
  <si>
    <t>Total Revenue from Transactions</t>
  </si>
  <si>
    <t>GG Total Revenues</t>
  </si>
  <si>
    <t>Non-Commercial Debt as % of Total GG Revenues</t>
  </si>
  <si>
    <t>BALANCE SHEET FINANCIAL INDICATORS</t>
  </si>
  <si>
    <t>TOTAL STATE SECTOR ---&gt;</t>
  </si>
  <si>
    <t xml:space="preserve">S&amp;P RATIO </t>
  </si>
  <si>
    <t xml:space="preserve">     MOODY'S RATIO </t>
  </si>
  <si>
    <t>OTHER INFO</t>
  </si>
  <si>
    <t>NFPS</t>
  </si>
  <si>
    <t>TSS</t>
  </si>
  <si>
    <t>GGS</t>
  </si>
  <si>
    <t>GG &amp; Total State</t>
  </si>
  <si>
    <t>Underlying Net Debt</t>
  </si>
  <si>
    <t>Insurance</t>
  </si>
  <si>
    <t xml:space="preserve">Total  </t>
  </si>
  <si>
    <t>Gross Debt/</t>
  </si>
  <si>
    <t>Interest Paid/</t>
  </si>
  <si>
    <t>Non</t>
  </si>
  <si>
    <t>NonCommercial</t>
  </si>
  <si>
    <t>GSP for y/e 30 June</t>
  </si>
  <si>
    <t>Impact on Net Debt</t>
  </si>
  <si>
    <t>Total State</t>
  </si>
  <si>
    <t>Comments</t>
  </si>
  <si>
    <t>As at 30</t>
  </si>
  <si>
    <t>Net Debt</t>
  </si>
  <si>
    <t>(excl.Ppmt/Deferral</t>
  </si>
  <si>
    <t>(excl. Ppmt/Deferral</t>
  </si>
  <si>
    <t>Net FinLiab</t>
  </si>
  <si>
    <r>
      <t>Net</t>
    </r>
    <r>
      <rPr>
        <b/>
        <sz val="10"/>
        <rFont val="Arial"/>
        <family val="2"/>
      </rPr>
      <t xml:space="preserve"> Unfunded</t>
    </r>
  </si>
  <si>
    <t>Outstanding Claim</t>
  </si>
  <si>
    <t>Operating</t>
  </si>
  <si>
    <t xml:space="preserve">Interest </t>
  </si>
  <si>
    <t>Receipts</t>
  </si>
  <si>
    <t>Commercial</t>
  </si>
  <si>
    <t>Total</t>
  </si>
  <si>
    <t>Debt as % of</t>
  </si>
  <si>
    <t>(NSW,Curr.Pri)</t>
  </si>
  <si>
    <t>of Ppmt/Deferral</t>
  </si>
  <si>
    <t>Other Liabs</t>
  </si>
  <si>
    <t>June</t>
  </si>
  <si>
    <t>of Supern Contribn)</t>
  </si>
  <si>
    <t>Supern</t>
  </si>
  <si>
    <t>Liabilities (exc.Wcomp)</t>
  </si>
  <si>
    <t>Gross Debt</t>
  </si>
  <si>
    <t>Paid</t>
  </si>
  <si>
    <t>Ratio</t>
  </si>
  <si>
    <t>Debt issued</t>
  </si>
  <si>
    <t>Revenues</t>
  </si>
  <si>
    <t>GG Revenue</t>
  </si>
  <si>
    <t>source</t>
  </si>
  <si>
    <t>of Supern Contribn</t>
  </si>
  <si>
    <t>derived</t>
  </si>
  <si>
    <t>(2)</t>
  </si>
  <si>
    <t>(3)</t>
  </si>
  <si>
    <t>Michael Gadiel and Ben Fitzgerald</t>
  </si>
  <si>
    <t>for (3)</t>
  </si>
  <si>
    <t>=NFL-ND-Supern</t>
  </si>
  <si>
    <t>Note - Prior year GSP has been updated for lastest published GSP</t>
  </si>
  <si>
    <t>% of GSP</t>
  </si>
  <si>
    <t>%</t>
  </si>
  <si>
    <t>See GSP Tab</t>
  </si>
  <si>
    <t>Outcomes as advised by Ben Fitzgerald - see GSP tab</t>
  </si>
  <si>
    <t>Actuals</t>
  </si>
  <si>
    <t>Restated Actuals</t>
  </si>
  <si>
    <t>Actuals (Period 12, 2014)</t>
  </si>
  <si>
    <t>Actuals (Period 12, 2015)</t>
  </si>
  <si>
    <t>Actuals (Period 12, 2016)</t>
  </si>
  <si>
    <t>Budget Estimate</t>
  </si>
  <si>
    <t>(*) Net Debt</t>
  </si>
  <si>
    <t>Net Financial Liabilities(=Total Liabs-Total Fin.Assets+ EquityinOPSE)</t>
  </si>
  <si>
    <t>Superannuation Provision</t>
  </si>
  <si>
    <t>Total Insurance - Outstanding Claims</t>
  </si>
  <si>
    <t>Deposits Held (*)</t>
  </si>
  <si>
    <t xml:space="preserve">  Total Operating Receipts</t>
  </si>
  <si>
    <t xml:space="preserve">     Interest paid</t>
  </si>
  <si>
    <t>Borrowings and Derivatives at Fair Value (*)</t>
  </si>
  <si>
    <t>Borrowings at Amortised Cost (*)</t>
  </si>
  <si>
    <t>Advances Received(*)</t>
  </si>
  <si>
    <t>Report generated at 10:23:05 on 09.06.2017 for Budget 2017-18</t>
  </si>
  <si>
    <t xml:space="preserve">PREPARED ON A GAAP-GFS HARMONISED BASIS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</si>
</sst>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\(#,##0\)"/>
    <numFmt numFmtId="165" formatCode="#,##0.0;\(#,##0.0\)"/>
    <numFmt numFmtId="166" formatCode="_-* #,##0.000_-;\-* #,##0.000_-;_-* &quot;-&quot;??_-;_-@_-"/>
    <numFmt numFmtId="167" formatCode="_-* #,##0_-;\-* #,##0_-;_-* &quot;-&quot;??_-;_-@_-"/>
    <numFmt numFmtId="168" formatCode="0.0%"/>
    <numFmt numFmtId="169" formatCode="_-* #,##0.0_-;\-* #,##0.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1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vertAlign val="superscript"/>
      <sz val="8"/>
      <color theme="0"/>
      <name val="Arial"/>
      <family val="2"/>
    </font>
    <font>
      <vertAlign val="superscript"/>
      <sz val="9"/>
      <color theme="0"/>
      <name val="Arial"/>
      <family val="2"/>
    </font>
    <font>
      <sz val="11"/>
      <name val="Times New Roman"/>
      <family val="1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1D3B78"/>
        <bgColor indexed="64"/>
      </patternFill>
    </fill>
    <fill>
      <patternFill patternType="solid">
        <fgColor rgb="FF0579B9"/>
        <bgColor indexed="64"/>
      </patternFill>
    </fill>
    <fill>
      <patternFill patternType="solid">
        <fgColor rgb="FFABA8A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EBA"/>
        <bgColor indexed="64"/>
      </patternFill>
    </fill>
    <fill>
      <patternFill patternType="solid">
        <fgColor rgb="FF00426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double">
        <color indexed="64"/>
      </left>
      <right/>
      <top/>
      <bottom style="dotted">
        <color auto="1"/>
      </bottom>
      <diagonal/>
    </border>
    <border>
      <left/>
      <right style="double">
        <color indexed="64"/>
      </right>
      <top/>
      <bottom style="dotted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0" fontId="9" fillId="0" borderId="1" applyNumberFormat="0" applyFill="0" applyAlignment="0" applyProtection="0"/>
    <xf numFmtId="0" fontId="10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5" borderId="2" applyNumberFormat="0" applyFont="0" applyAlignment="0" applyProtection="0"/>
    <xf numFmtId="0" fontId="2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4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0" fillId="4" borderId="0" xfId="0" applyFill="1"/>
    <xf numFmtId="166" fontId="2" fillId="0" borderId="0" xfId="1" applyNumberFormat="1" applyFont="1"/>
    <xf numFmtId="166" fontId="2" fillId="0" borderId="0" xfId="0" applyNumberFormat="1" applyFont="1"/>
    <xf numFmtId="0" fontId="6" fillId="0" borderId="0" xfId="0" applyFont="1"/>
    <xf numFmtId="0" fontId="8" fillId="0" borderId="0" xfId="0" applyFont="1"/>
    <xf numFmtId="167" fontId="2" fillId="0" borderId="0" xfId="1" applyNumberFormat="1" applyFont="1"/>
    <xf numFmtId="0" fontId="10" fillId="0" borderId="0" xfId="3"/>
    <xf numFmtId="0" fontId="11" fillId="0" borderId="0" xfId="3" applyFont="1"/>
    <xf numFmtId="0" fontId="12" fillId="0" borderId="0" xfId="3" quotePrefix="1" applyFont="1"/>
    <xf numFmtId="0" fontId="13" fillId="0" borderId="0" xfId="3" applyFont="1"/>
    <xf numFmtId="0" fontId="10" fillId="0" borderId="3" xfId="3" applyBorder="1"/>
    <xf numFmtId="0" fontId="10" fillId="0" borderId="4" xfId="3" applyBorder="1"/>
    <xf numFmtId="0" fontId="10" fillId="0" borderId="0" xfId="3" applyBorder="1"/>
    <xf numFmtId="0" fontId="14" fillId="0" borderId="3" xfId="3" applyFont="1" applyBorder="1"/>
    <xf numFmtId="0" fontId="14" fillId="0" borderId="3" xfId="3" applyFont="1" applyFill="1" applyBorder="1"/>
    <xf numFmtId="0" fontId="16" fillId="0" borderId="0" xfId="3" applyFont="1" applyBorder="1"/>
    <xf numFmtId="0" fontId="17" fillId="0" borderId="0" xfId="3" applyFont="1" applyAlignment="1">
      <alignment horizontal="left"/>
    </xf>
    <xf numFmtId="0" fontId="17" fillId="0" borderId="0" xfId="3" applyFont="1" applyAlignment="1">
      <alignment horizontal="center"/>
    </xf>
    <xf numFmtId="0" fontId="10" fillId="0" borderId="4" xfId="3" applyBorder="1" applyAlignment="1">
      <alignment horizontal="center"/>
    </xf>
    <xf numFmtId="0" fontId="10" fillId="0" borderId="0" xfId="3" applyAlignment="1">
      <alignment horizontal="center"/>
    </xf>
    <xf numFmtId="0" fontId="18" fillId="0" borderId="0" xfId="3" applyFont="1" applyAlignment="1">
      <alignment horizontal="center"/>
    </xf>
    <xf numFmtId="0" fontId="18" fillId="0" borderId="3" xfId="3" applyFont="1" applyBorder="1" applyAlignment="1">
      <alignment horizontal="center"/>
    </xf>
    <xf numFmtId="0" fontId="10" fillId="0" borderId="3" xfId="3" applyBorder="1" applyAlignment="1">
      <alignment horizontal="center"/>
    </xf>
    <xf numFmtId="0" fontId="10" fillId="0" borderId="0" xfId="3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8" fillId="0" borderId="3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18" fillId="0" borderId="0" xfId="3" applyFont="1" applyBorder="1" applyAlignment="1">
      <alignment horizontal="left"/>
    </xf>
    <xf numFmtId="0" fontId="20" fillId="0" borderId="0" xfId="3" applyFont="1" applyAlignment="1">
      <alignment horizontal="center"/>
    </xf>
    <xf numFmtId="0" fontId="18" fillId="0" borderId="0" xfId="3" applyFont="1"/>
    <xf numFmtId="0" fontId="19" fillId="0" borderId="0" xfId="3" applyFont="1" applyAlignment="1">
      <alignment horizontal="center"/>
    </xf>
    <xf numFmtId="0" fontId="18" fillId="0" borderId="3" xfId="3" quotePrefix="1" applyFont="1" applyBorder="1" applyAlignment="1">
      <alignment horizontal="center"/>
    </xf>
    <xf numFmtId="0" fontId="21" fillId="0" borderId="0" xfId="3" applyFont="1" applyAlignment="1">
      <alignment horizontal="center"/>
    </xf>
    <xf numFmtId="0" fontId="22" fillId="0" borderId="3" xfId="3" applyFont="1" applyFill="1" applyBorder="1" applyAlignment="1">
      <alignment horizontal="center"/>
    </xf>
    <xf numFmtId="0" fontId="22" fillId="0" borderId="3" xfId="3" applyFont="1" applyBorder="1" applyAlignment="1">
      <alignment horizontal="center"/>
    </xf>
    <xf numFmtId="0" fontId="18" fillId="0" borderId="0" xfId="3" quotePrefix="1" applyFont="1" applyAlignment="1">
      <alignment horizontal="center"/>
    </xf>
    <xf numFmtId="0" fontId="18" fillId="0" borderId="4" xfId="3" quotePrefix="1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10" fillId="0" borderId="3" xfId="3" quotePrefix="1" applyBorder="1"/>
    <xf numFmtId="0" fontId="17" fillId="0" borderId="3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0" xfId="3" applyFont="1" applyFill="1" applyAlignment="1">
      <alignment horizontal="center"/>
    </xf>
    <xf numFmtId="0" fontId="17" fillId="0" borderId="3" xfId="3" applyFont="1" applyFill="1" applyBorder="1" applyAlignment="1">
      <alignment horizontal="center"/>
    </xf>
    <xf numFmtId="0" fontId="23" fillId="0" borderId="3" xfId="3" applyFont="1" applyFill="1" applyBorder="1" applyAlignment="1">
      <alignment horizontal="center"/>
    </xf>
    <xf numFmtId="0" fontId="18" fillId="0" borderId="0" xfId="3" applyFont="1" applyBorder="1" applyAlignment="1">
      <alignment vertical="center" textRotation="90" shrinkToFit="1"/>
    </xf>
    <xf numFmtId="0" fontId="18" fillId="0" borderId="0" xfId="3" applyFont="1" applyBorder="1" applyAlignment="1">
      <alignment horizontal="center"/>
    </xf>
    <xf numFmtId="0" fontId="10" fillId="0" borderId="0" xfId="3" applyFill="1" applyBorder="1"/>
    <xf numFmtId="164" fontId="10" fillId="0" borderId="3" xfId="3" applyNumberFormat="1" applyBorder="1"/>
    <xf numFmtId="168" fontId="22" fillId="0" borderId="0" xfId="3" applyNumberFormat="1" applyFont="1" applyBorder="1"/>
    <xf numFmtId="164" fontId="10" fillId="0" borderId="0" xfId="3" applyNumberFormat="1" applyBorder="1"/>
    <xf numFmtId="164" fontId="10" fillId="0" borderId="4" xfId="3" applyNumberFormat="1" applyBorder="1"/>
    <xf numFmtId="164" fontId="10" fillId="0" borderId="0" xfId="3" applyNumberFormat="1"/>
    <xf numFmtId="0" fontId="18" fillId="18" borderId="0" xfId="3" applyFont="1" applyFill="1" applyBorder="1" applyAlignment="1">
      <alignment horizontal="center"/>
    </xf>
    <xf numFmtId="0" fontId="10" fillId="18" borderId="0" xfId="3" applyFill="1" applyBorder="1"/>
    <xf numFmtId="164" fontId="10" fillId="18" borderId="3" xfId="3" applyNumberFormat="1" applyFill="1" applyBorder="1"/>
    <xf numFmtId="168" fontId="22" fillId="19" borderId="0" xfId="3" applyNumberFormat="1" applyFont="1" applyFill="1" applyBorder="1"/>
    <xf numFmtId="164" fontId="10" fillId="19" borderId="0" xfId="3" applyNumberFormat="1" applyFill="1" applyBorder="1"/>
    <xf numFmtId="164" fontId="10" fillId="18" borderId="0" xfId="3" applyNumberFormat="1" applyFill="1" applyBorder="1"/>
    <xf numFmtId="164" fontId="10" fillId="18" borderId="4" xfId="3" applyNumberFormat="1" applyFill="1" applyBorder="1"/>
    <xf numFmtId="168" fontId="10" fillId="19" borderId="0" xfId="3" applyNumberFormat="1" applyFill="1" applyBorder="1"/>
    <xf numFmtId="0" fontId="18" fillId="0" borderId="0" xfId="3" applyFont="1" applyFill="1" applyBorder="1" applyAlignment="1">
      <alignment vertical="center" textRotation="90" shrinkToFit="1"/>
    </xf>
    <xf numFmtId="168" fontId="22" fillId="18" borderId="0" xfId="3" applyNumberFormat="1" applyFont="1" applyFill="1" applyBorder="1"/>
    <xf numFmtId="0" fontId="10" fillId="0" borderId="0" xfId="3" applyFill="1"/>
    <xf numFmtId="0" fontId="18" fillId="18" borderId="5" xfId="3" applyFont="1" applyFill="1" applyBorder="1" applyAlignment="1">
      <alignment horizontal="center"/>
    </xf>
    <xf numFmtId="0" fontId="10" fillId="18" borderId="5" xfId="3" applyFill="1" applyBorder="1"/>
    <xf numFmtId="168" fontId="22" fillId="18" borderId="5" xfId="3" applyNumberFormat="1" applyFont="1" applyFill="1" applyBorder="1"/>
    <xf numFmtId="168" fontId="10" fillId="19" borderId="5" xfId="3" applyNumberFormat="1" applyFill="1" applyBorder="1"/>
    <xf numFmtId="164" fontId="10" fillId="18" borderId="5" xfId="3" applyNumberFormat="1" applyFill="1" applyBorder="1"/>
    <xf numFmtId="0" fontId="18" fillId="21" borderId="0" xfId="3" applyFont="1" applyFill="1" applyAlignment="1">
      <alignment horizontal="center"/>
    </xf>
    <xf numFmtId="164" fontId="10" fillId="22" borderId="3" xfId="3" applyNumberFormat="1" applyFill="1" applyBorder="1"/>
    <xf numFmtId="168" fontId="22" fillId="23" borderId="0" xfId="3" applyNumberFormat="1" applyFont="1" applyFill="1" applyBorder="1"/>
    <xf numFmtId="164" fontId="10" fillId="21" borderId="0" xfId="3" applyNumberFormat="1" applyFill="1" applyBorder="1"/>
    <xf numFmtId="168" fontId="22" fillId="21" borderId="0" xfId="3" applyNumberFormat="1" applyFont="1" applyFill="1" applyBorder="1"/>
    <xf numFmtId="164" fontId="10" fillId="22" borderId="0" xfId="3" applyNumberFormat="1" applyFill="1" applyBorder="1" applyAlignment="1">
      <alignment horizontal="right"/>
    </xf>
    <xf numFmtId="164" fontId="10" fillId="22" borderId="0" xfId="3" applyNumberFormat="1" applyFill="1" applyBorder="1"/>
    <xf numFmtId="164" fontId="10" fillId="23" borderId="4" xfId="3" applyNumberFormat="1" applyFill="1" applyBorder="1"/>
    <xf numFmtId="168" fontId="10" fillId="23" borderId="0" xfId="3" applyNumberFormat="1" applyFill="1" applyBorder="1"/>
    <xf numFmtId="164" fontId="10" fillId="22" borderId="9" xfId="3" applyNumberFormat="1" applyFill="1" applyBorder="1"/>
    <xf numFmtId="164" fontId="10" fillId="21" borderId="0" xfId="3" applyNumberFormat="1" applyFill="1"/>
    <xf numFmtId="0" fontId="10" fillId="21" borderId="0" xfId="3" applyFill="1" applyBorder="1"/>
    <xf numFmtId="164" fontId="10" fillId="23" borderId="0" xfId="3" applyNumberFormat="1" applyFill="1"/>
    <xf numFmtId="0" fontId="10" fillId="23" borderId="0" xfId="3" applyFill="1" applyBorder="1"/>
    <xf numFmtId="0" fontId="10" fillId="0" borderId="0" xfId="3" quotePrefix="1" applyAlignment="1">
      <alignment horizontal="center"/>
    </xf>
    <xf numFmtId="0" fontId="10" fillId="0" borderId="0" xfId="3" quotePrefix="1" applyFill="1" applyAlignment="1">
      <alignment horizontal="center"/>
    </xf>
    <xf numFmtId="0" fontId="18" fillId="0" borderId="0" xfId="3" applyFont="1" applyFill="1"/>
    <xf numFmtId="0" fontId="10" fillId="24" borderId="0" xfId="3" applyFill="1"/>
    <xf numFmtId="3" fontId="10" fillId="0" borderId="0" xfId="3" applyNumberFormat="1"/>
    <xf numFmtId="0" fontId="24" fillId="0" borderId="0" xfId="3" applyFont="1"/>
    <xf numFmtId="0" fontId="9" fillId="0" borderId="1" xfId="2"/>
    <xf numFmtId="3" fontId="27" fillId="0" borderId="0" xfId="11" applyNumberFormat="1" applyAlignment="1">
      <alignment horizontal="right"/>
    </xf>
    <xf numFmtId="3" fontId="10" fillId="0" borderId="0" xfId="3" applyNumberFormat="1" applyAlignment="1">
      <alignment horizontal="right"/>
    </xf>
    <xf numFmtId="0" fontId="6" fillId="0" borderId="0" xfId="3" applyFont="1"/>
    <xf numFmtId="3" fontId="18" fillId="24" borderId="0" xfId="3" applyNumberFormat="1" applyFont="1" applyFill="1" applyAlignment="1">
      <alignment horizontal="center"/>
    </xf>
    <xf numFmtId="3" fontId="18" fillId="0" borderId="0" xfId="3" applyNumberFormat="1" applyFont="1" applyFill="1" applyAlignment="1">
      <alignment horizontal="center"/>
    </xf>
    <xf numFmtId="3" fontId="10" fillId="24" borderId="0" xfId="3" applyNumberFormat="1" applyFill="1" applyAlignment="1">
      <alignment horizontal="center"/>
    </xf>
    <xf numFmtId="3" fontId="10" fillId="0" borderId="0" xfId="3" applyNumberFormat="1" applyFill="1" applyAlignment="1">
      <alignment horizontal="center"/>
    </xf>
    <xf numFmtId="3" fontId="10" fillId="24" borderId="0" xfId="3" applyNumberFormat="1" applyFill="1" applyAlignment="1">
      <alignment horizontal="right"/>
    </xf>
    <xf numFmtId="3" fontId="10" fillId="0" borderId="0" xfId="3" applyNumberFormat="1" applyFill="1" applyAlignment="1">
      <alignment horizontal="right"/>
    </xf>
    <xf numFmtId="3" fontId="18" fillId="24" borderId="10" xfId="3" applyNumberFormat="1" applyFont="1" applyFill="1" applyBorder="1" applyAlignment="1">
      <alignment horizontal="right"/>
    </xf>
    <xf numFmtId="3" fontId="18" fillId="0" borderId="10" xfId="3" applyNumberFormat="1" applyFont="1" applyFill="1" applyBorder="1" applyAlignment="1">
      <alignment horizontal="right"/>
    </xf>
    <xf numFmtId="3" fontId="10" fillId="0" borderId="0" xfId="3" applyNumberFormat="1" applyFill="1"/>
    <xf numFmtId="37" fontId="10" fillId="24" borderId="0" xfId="3" applyNumberFormat="1" applyFill="1"/>
    <xf numFmtId="37" fontId="10" fillId="0" borderId="0" xfId="3" applyNumberFormat="1" applyFill="1"/>
    <xf numFmtId="3" fontId="18" fillId="21" borderId="10" xfId="3" applyNumberFormat="1" applyFont="1" applyFill="1" applyBorder="1" applyAlignment="1">
      <alignment horizontal="right"/>
    </xf>
    <xf numFmtId="3" fontId="18" fillId="24" borderId="0" xfId="3" applyNumberFormat="1" applyFont="1" applyFill="1" applyAlignment="1">
      <alignment horizontal="right"/>
    </xf>
    <xf numFmtId="3" fontId="18" fillId="0" borderId="0" xfId="3" applyNumberFormat="1" applyFont="1" applyAlignment="1">
      <alignment horizontal="right"/>
    </xf>
    <xf numFmtId="0" fontId="10" fillId="0" borderId="0" xfId="3" applyFont="1"/>
    <xf numFmtId="168" fontId="18" fillId="24" borderId="10" xfId="57" applyNumberFormat="1" applyFont="1" applyFill="1" applyBorder="1" applyAlignment="1">
      <alignment horizontal="right"/>
    </xf>
    <xf numFmtId="168" fontId="18" fillId="0" borderId="10" xfId="57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168" fontId="0" fillId="0" borderId="0" xfId="57" applyNumberFormat="1" applyFont="1" applyBorder="1"/>
    <xf numFmtId="169" fontId="0" fillId="0" borderId="3" xfId="58" applyNumberFormat="1" applyFont="1" applyBorder="1"/>
    <xf numFmtId="167" fontId="0" fillId="0" borderId="3" xfId="58" applyNumberFormat="1" applyFont="1" applyBorder="1"/>
    <xf numFmtId="167" fontId="10" fillId="18" borderId="0" xfId="58" applyNumberFormat="1" applyFont="1" applyFill="1" applyBorder="1" applyAlignment="1">
      <alignment horizontal="right"/>
    </xf>
    <xf numFmtId="168" fontId="10" fillId="19" borderId="4" xfId="57" applyNumberFormat="1" applyFont="1" applyFill="1" applyBorder="1"/>
    <xf numFmtId="164" fontId="10" fillId="18" borderId="0" xfId="3" applyNumberFormat="1" applyFont="1" applyFill="1" applyBorder="1"/>
    <xf numFmtId="167" fontId="10" fillId="18" borderId="3" xfId="58" applyNumberFormat="1" applyFont="1" applyFill="1" applyBorder="1"/>
    <xf numFmtId="167" fontId="0" fillId="19" borderId="3" xfId="58" applyNumberFormat="1" applyFont="1" applyFill="1" applyBorder="1"/>
    <xf numFmtId="0" fontId="10" fillId="18" borderId="0" xfId="3" applyFont="1" applyFill="1" applyBorder="1"/>
    <xf numFmtId="164" fontId="10" fillId="18" borderId="3" xfId="3" applyNumberFormat="1" applyFont="1" applyFill="1" applyBorder="1"/>
    <xf numFmtId="164" fontId="10" fillId="18" borderId="4" xfId="3" applyNumberFormat="1" applyFont="1" applyFill="1" applyBorder="1"/>
    <xf numFmtId="168" fontId="10" fillId="18" borderId="0" xfId="57" applyNumberFormat="1" applyFont="1" applyFill="1" applyBorder="1"/>
    <xf numFmtId="167" fontId="0" fillId="18" borderId="3" xfId="58" applyNumberFormat="1" applyFont="1" applyFill="1" applyBorder="1"/>
    <xf numFmtId="164" fontId="10" fillId="18" borderId="6" xfId="3" applyNumberFormat="1" applyFont="1" applyFill="1" applyBorder="1"/>
    <xf numFmtId="164" fontId="10" fillId="18" borderId="5" xfId="3" applyNumberFormat="1" applyFont="1" applyFill="1" applyBorder="1" applyAlignment="1">
      <alignment horizontal="right"/>
    </xf>
    <xf numFmtId="164" fontId="10" fillId="18" borderId="5" xfId="3" applyNumberFormat="1" applyFont="1" applyFill="1" applyBorder="1"/>
    <xf numFmtId="164" fontId="10" fillId="18" borderId="7" xfId="3" applyNumberFormat="1" applyFont="1" applyFill="1" applyBorder="1"/>
    <xf numFmtId="0" fontId="10" fillId="18" borderId="5" xfId="3" applyFont="1" applyFill="1" applyBorder="1"/>
    <xf numFmtId="168" fontId="10" fillId="19" borderId="8" xfId="57" applyNumberFormat="1" applyFont="1" applyFill="1" applyBorder="1"/>
    <xf numFmtId="168" fontId="0" fillId="18" borderId="7" xfId="57" applyNumberFormat="1" applyFont="1" applyFill="1" applyBorder="1"/>
    <xf numFmtId="167" fontId="0" fillId="18" borderId="5" xfId="58" applyNumberFormat="1" applyFont="1" applyFill="1" applyBorder="1"/>
    <xf numFmtId="167" fontId="0" fillId="18" borderId="6" xfId="58" applyNumberFormat="1" applyFont="1" applyFill="1" applyBorder="1"/>
    <xf numFmtId="167" fontId="0" fillId="20" borderId="5" xfId="58" applyNumberFormat="1" applyFont="1" applyFill="1" applyBorder="1"/>
    <xf numFmtId="0" fontId="10" fillId="21" borderId="0" xfId="3" applyFont="1" applyFill="1" applyBorder="1" applyAlignment="1">
      <alignment wrapText="1"/>
    </xf>
    <xf numFmtId="168" fontId="10" fillId="23" borderId="4" xfId="57" applyNumberFormat="1" applyFont="1" applyFill="1" applyBorder="1"/>
    <xf numFmtId="168" fontId="0" fillId="23" borderId="4" xfId="57" applyNumberFormat="1" applyFont="1" applyFill="1" applyBorder="1"/>
    <xf numFmtId="167" fontId="10" fillId="21" borderId="0" xfId="58" applyNumberFormat="1" applyFont="1" applyFill="1" applyBorder="1"/>
    <xf numFmtId="167" fontId="0" fillId="21" borderId="3" xfId="58" applyNumberFormat="1" applyFont="1" applyFill="1" applyBorder="1"/>
    <xf numFmtId="167" fontId="10" fillId="20" borderId="0" xfId="58" applyNumberFormat="1" applyFont="1" applyFill="1" applyBorder="1"/>
    <xf numFmtId="0" fontId="6" fillId="25" borderId="0" xfId="0" applyFont="1" applyFill="1" applyBorder="1"/>
    <xf numFmtId="0" fontId="6" fillId="0" borderId="0" xfId="0" applyFont="1" applyFill="1"/>
    <xf numFmtId="164" fontId="2" fillId="0" borderId="0" xfId="1" applyNumberFormat="1" applyFont="1" applyAlignment="1">
      <alignment horizontal="right" indent="2"/>
    </xf>
    <xf numFmtId="165" fontId="2" fillId="0" borderId="0" xfId="0" applyNumberFormat="1" applyFont="1" applyAlignment="1">
      <alignment horizontal="right" indent="2"/>
    </xf>
    <xf numFmtId="165" fontId="6" fillId="0" borderId="0" xfId="0" applyNumberFormat="1" applyFont="1" applyAlignment="1">
      <alignment horizontal="right" indent="2"/>
    </xf>
    <xf numFmtId="164" fontId="6" fillId="0" borderId="0" xfId="1" applyNumberFormat="1" applyFont="1" applyAlignment="1">
      <alignment horizontal="right" indent="2"/>
    </xf>
    <xf numFmtId="164" fontId="6" fillId="0" borderId="0" xfId="1" applyNumberFormat="1" applyFont="1" applyFill="1" applyAlignment="1">
      <alignment horizontal="right" indent="2"/>
    </xf>
    <xf numFmtId="164" fontId="6" fillId="25" borderId="0" xfId="1" applyNumberFormat="1" applyFont="1" applyFill="1" applyAlignment="1">
      <alignment horizontal="right" indent="2"/>
    </xf>
    <xf numFmtId="164" fontId="6" fillId="25" borderId="0" xfId="1" applyNumberFormat="1" applyFont="1" applyFill="1" applyBorder="1" applyAlignment="1">
      <alignment horizontal="right" indent="2"/>
    </xf>
    <xf numFmtId="165" fontId="6" fillId="0" borderId="0" xfId="0" applyNumberFormat="1" applyFont="1" applyFill="1" applyAlignment="1">
      <alignment horizontal="right" indent="2"/>
    </xf>
    <xf numFmtId="165" fontId="6" fillId="25" borderId="0" xfId="0" applyNumberFormat="1" applyFont="1" applyFill="1" applyAlignment="1">
      <alignment horizontal="right" indent="2"/>
    </xf>
    <xf numFmtId="165" fontId="6" fillId="25" borderId="0" xfId="0" applyNumberFormat="1" applyFont="1" applyFill="1" applyBorder="1" applyAlignment="1">
      <alignment horizontal="right" indent="2"/>
    </xf>
    <xf numFmtId="164" fontId="2" fillId="0" borderId="0" xfId="1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4" fontId="2" fillId="0" borderId="0" xfId="1" applyNumberFormat="1" applyFont="1" applyFill="1" applyAlignment="1">
      <alignment horizontal="right" indent="1"/>
    </xf>
    <xf numFmtId="164" fontId="2" fillId="0" borderId="0" xfId="0" applyNumberFormat="1" applyFont="1" applyFill="1" applyAlignment="1">
      <alignment horizontal="right" indent="1"/>
    </xf>
    <xf numFmtId="164" fontId="6" fillId="0" borderId="0" xfId="0" applyNumberFormat="1" applyFont="1" applyFill="1" applyAlignment="1">
      <alignment horizontal="right" indent="1"/>
    </xf>
    <xf numFmtId="165" fontId="6" fillId="0" borderId="0" xfId="0" applyNumberFormat="1" applyFont="1" applyFill="1" applyAlignment="1">
      <alignment horizontal="right" indent="1"/>
    </xf>
    <xf numFmtId="164" fontId="6" fillId="0" borderId="0" xfId="1" applyNumberFormat="1" applyFont="1" applyFill="1" applyAlignment="1">
      <alignment horizontal="right" indent="1"/>
    </xf>
    <xf numFmtId="164" fontId="6" fillId="25" borderId="0" xfId="0" applyNumberFormat="1" applyFont="1" applyFill="1" applyAlignment="1">
      <alignment horizontal="right" indent="1"/>
    </xf>
    <xf numFmtId="164" fontId="6" fillId="25" borderId="0" xfId="1" applyNumberFormat="1" applyFont="1" applyFill="1" applyAlignment="1">
      <alignment horizontal="right" indent="1"/>
    </xf>
    <xf numFmtId="164" fontId="6" fillId="25" borderId="0" xfId="0" applyNumberFormat="1" applyFont="1" applyFill="1" applyBorder="1" applyAlignment="1">
      <alignment horizontal="right" indent="1"/>
    </xf>
    <xf numFmtId="164" fontId="6" fillId="25" borderId="0" xfId="1" applyNumberFormat="1" applyFont="1" applyFill="1" applyBorder="1" applyAlignment="1">
      <alignment horizontal="right" indent="1"/>
    </xf>
    <xf numFmtId="169" fontId="2" fillId="0" borderId="0" xfId="1" applyNumberFormat="1" applyFont="1"/>
    <xf numFmtId="164" fontId="6" fillId="26" borderId="0" xfId="0" applyNumberFormat="1" applyFont="1" applyFill="1" applyAlignment="1">
      <alignment horizontal="right" indent="1"/>
    </xf>
    <xf numFmtId="164" fontId="6" fillId="26" borderId="0" xfId="1" applyNumberFormat="1" applyFont="1" applyFill="1" applyAlignment="1">
      <alignment horizontal="right" indent="1"/>
    </xf>
    <xf numFmtId="164" fontId="2" fillId="0" borderId="0" xfId="1" applyNumberFormat="1" applyFont="1" applyFill="1" applyAlignment="1">
      <alignment horizontal="right" indent="2"/>
    </xf>
    <xf numFmtId="165" fontId="2" fillId="0" borderId="0" xfId="0" applyNumberFormat="1" applyFont="1" applyFill="1" applyAlignment="1">
      <alignment horizontal="right" indent="2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 vertical="top" wrapText="1"/>
    </xf>
    <xf numFmtId="0" fontId="6" fillId="26" borderId="0" xfId="0" applyFont="1" applyFill="1"/>
    <xf numFmtId="164" fontId="6" fillId="26" borderId="0" xfId="1" applyNumberFormat="1" applyFont="1" applyFill="1" applyAlignment="1">
      <alignment horizontal="right" indent="2"/>
    </xf>
    <xf numFmtId="165" fontId="6" fillId="26" borderId="0" xfId="0" applyNumberFormat="1" applyFont="1" applyFill="1" applyAlignment="1">
      <alignment horizontal="right" indent="2"/>
    </xf>
    <xf numFmtId="0" fontId="4" fillId="27" borderId="0" xfId="0" applyFont="1" applyFill="1" applyAlignment="1"/>
    <xf numFmtId="0" fontId="3" fillId="28" borderId="0" xfId="0" applyFont="1" applyFill="1" applyAlignment="1">
      <alignment wrapText="1"/>
    </xf>
    <xf numFmtId="0" fontId="3" fillId="28" borderId="0" xfId="0" applyFont="1" applyFill="1" applyAlignment="1">
      <alignment horizontal="center" wrapText="1"/>
    </xf>
    <xf numFmtId="0" fontId="4" fillId="27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3" fillId="0" borderId="0" xfId="60" applyFont="1"/>
    <xf numFmtId="0" fontId="32" fillId="0" borderId="0" xfId="60"/>
    <xf numFmtId="0" fontId="35" fillId="0" borderId="0" xfId="61" applyFont="1" applyAlignment="1">
      <alignment vertical="top" wrapText="1"/>
    </xf>
    <xf numFmtId="0" fontId="32" fillId="0" borderId="0" xfId="60" applyAlignment="1">
      <alignment vertical="top"/>
    </xf>
    <xf numFmtId="0" fontId="28" fillId="0" borderId="0" xfId="48"/>
    <xf numFmtId="0" fontId="35" fillId="0" borderId="0" xfId="60" applyFont="1" applyAlignment="1">
      <alignment vertical="top" wrapText="1"/>
    </xf>
    <xf numFmtId="0" fontId="36" fillId="0" borderId="0" xfId="6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Fill="1"/>
    <xf numFmtId="0" fontId="0" fillId="0" borderId="0" xfId="0"/>
    <xf numFmtId="0" fontId="2" fillId="0" borderId="0" xfId="0" applyFont="1"/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25" borderId="0" xfId="0" applyNumberFormat="1" applyFont="1" applyFill="1" applyAlignment="1">
      <alignment horizontal="center"/>
    </xf>
    <xf numFmtId="164" fontId="2" fillId="25" borderId="0" xfId="0" applyNumberFormat="1" applyFont="1" applyFill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 applyFill="1" applyAlignment="1">
      <alignment horizontal="center"/>
    </xf>
    <xf numFmtId="165" fontId="2" fillId="25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14" fillId="0" borderId="3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4" xfId="3" applyFont="1" applyBorder="1" applyAlignment="1">
      <alignment horizontal="center"/>
    </xf>
  </cellXfs>
  <cellStyles count="63">
    <cellStyle name="20% - Accent1 2" xfId="12" xr:uid="{00000000-0005-0000-0000-000000000000}"/>
    <cellStyle name="20% - Accent1 2 2" xfId="13" xr:uid="{00000000-0005-0000-0000-000001000000}"/>
    <cellStyle name="20% - Accent1 3" xfId="14" xr:uid="{00000000-0005-0000-0000-000002000000}"/>
    <cellStyle name="20% - Accent2 2" xfId="15" xr:uid="{00000000-0005-0000-0000-000003000000}"/>
    <cellStyle name="20% - Accent2 2 2" xfId="16" xr:uid="{00000000-0005-0000-0000-000004000000}"/>
    <cellStyle name="20% - Accent2 3" xfId="17" xr:uid="{00000000-0005-0000-0000-000005000000}"/>
    <cellStyle name="20% - Accent3 2" xfId="18" xr:uid="{00000000-0005-0000-0000-000006000000}"/>
    <cellStyle name="20% - Accent3 2 2" xfId="19" xr:uid="{00000000-0005-0000-0000-000007000000}"/>
    <cellStyle name="20% - Accent3 3" xfId="20" xr:uid="{00000000-0005-0000-0000-000008000000}"/>
    <cellStyle name="20% - Accent4 2" xfId="21" xr:uid="{00000000-0005-0000-0000-000009000000}"/>
    <cellStyle name="20% - Accent4 2 2" xfId="22" xr:uid="{00000000-0005-0000-0000-00000A000000}"/>
    <cellStyle name="20% - Accent4 3" xfId="23" xr:uid="{00000000-0005-0000-0000-00000B000000}"/>
    <cellStyle name="20% - Accent5 2" xfId="24" xr:uid="{00000000-0005-0000-0000-00000C000000}"/>
    <cellStyle name="20% - Accent5 2 2" xfId="25" xr:uid="{00000000-0005-0000-0000-00000D000000}"/>
    <cellStyle name="20% - Accent5 3" xfId="26" xr:uid="{00000000-0005-0000-0000-00000E000000}"/>
    <cellStyle name="20% - Accent6 2" xfId="27" xr:uid="{00000000-0005-0000-0000-00000F000000}"/>
    <cellStyle name="20% - Accent6 2 2" xfId="28" xr:uid="{00000000-0005-0000-0000-000010000000}"/>
    <cellStyle name="20% - Accent6 3" xfId="29" xr:uid="{00000000-0005-0000-0000-000011000000}"/>
    <cellStyle name="40% - Accent1 2" xfId="30" xr:uid="{00000000-0005-0000-0000-000012000000}"/>
    <cellStyle name="40% - Accent1 2 2" xfId="31" xr:uid="{00000000-0005-0000-0000-000013000000}"/>
    <cellStyle name="40% - Accent1 3" xfId="32" xr:uid="{00000000-0005-0000-0000-000014000000}"/>
    <cellStyle name="40% - Accent2 2" xfId="33" xr:uid="{00000000-0005-0000-0000-000015000000}"/>
    <cellStyle name="40% - Accent2 2 2" xfId="34" xr:uid="{00000000-0005-0000-0000-000016000000}"/>
    <cellStyle name="40% - Accent2 3" xfId="35" xr:uid="{00000000-0005-0000-0000-000017000000}"/>
    <cellStyle name="40% - Accent3 2" xfId="36" xr:uid="{00000000-0005-0000-0000-000018000000}"/>
    <cellStyle name="40% - Accent3 2 2" xfId="37" xr:uid="{00000000-0005-0000-0000-000019000000}"/>
    <cellStyle name="40% - Accent3 3" xfId="38" xr:uid="{00000000-0005-0000-0000-00001A000000}"/>
    <cellStyle name="40% - Accent4 2" xfId="39" xr:uid="{00000000-0005-0000-0000-00001B000000}"/>
    <cellStyle name="40% - Accent4 2 2" xfId="40" xr:uid="{00000000-0005-0000-0000-00001C000000}"/>
    <cellStyle name="40% - Accent4 3" xfId="41" xr:uid="{00000000-0005-0000-0000-00001D000000}"/>
    <cellStyle name="40% - Accent5 2" xfId="42" xr:uid="{00000000-0005-0000-0000-00001E000000}"/>
    <cellStyle name="40% - Accent5 2 2" xfId="43" xr:uid="{00000000-0005-0000-0000-00001F000000}"/>
    <cellStyle name="40% - Accent5 3" xfId="44" xr:uid="{00000000-0005-0000-0000-000020000000}"/>
    <cellStyle name="40% - Accent6 2" xfId="45" xr:uid="{00000000-0005-0000-0000-000021000000}"/>
    <cellStyle name="40% - Accent6 2 2" xfId="46" xr:uid="{00000000-0005-0000-0000-000022000000}"/>
    <cellStyle name="40% - Accent6 3" xfId="47" xr:uid="{00000000-0005-0000-0000-000023000000}"/>
    <cellStyle name="Comma" xfId="1" builtinId="3"/>
    <cellStyle name="Comma 2" xfId="5" xr:uid="{00000000-0005-0000-0000-000025000000}"/>
    <cellStyle name="Comma 3" xfId="58" xr:uid="{00000000-0005-0000-0000-000026000000}"/>
    <cellStyle name="Comma 4" xfId="59" xr:uid="{1C4A6334-FA46-499D-AF9A-4BCCC501FF32}"/>
    <cellStyle name="Comma 5" xfId="62" xr:uid="{DFC7EF01-E269-4534-8288-A4D6080136BC}"/>
    <cellStyle name="Heading 1" xfId="2" builtinId="16"/>
    <cellStyle name="Hyperlink" xfId="11" builtinId="8"/>
    <cellStyle name="Hyperlink 2" xfId="48" xr:uid="{00000000-0005-0000-0000-000029000000}"/>
    <cellStyle name="Normal" xfId="0" builtinId="0"/>
    <cellStyle name="Normal 2" xfId="3" xr:uid="{00000000-0005-0000-0000-00002C000000}"/>
    <cellStyle name="Normal 2 2" xfId="6" xr:uid="{00000000-0005-0000-0000-00002D000000}"/>
    <cellStyle name="Normal 2 3" xfId="7" xr:uid="{00000000-0005-0000-0000-00002E000000}"/>
    <cellStyle name="Normal 3" xfId="8" xr:uid="{00000000-0005-0000-0000-00002F000000}"/>
    <cellStyle name="Normal 3 2" xfId="61" xr:uid="{81A9ED53-50AC-4135-97D9-927E9C1F5018}"/>
    <cellStyle name="Normal 4" xfId="49" xr:uid="{00000000-0005-0000-0000-000030000000}"/>
    <cellStyle name="Normal 4 2" xfId="50" xr:uid="{00000000-0005-0000-0000-000031000000}"/>
    <cellStyle name="Normal 5" xfId="51" xr:uid="{00000000-0005-0000-0000-000032000000}"/>
    <cellStyle name="Normal 5 2" xfId="52" xr:uid="{00000000-0005-0000-0000-000033000000}"/>
    <cellStyle name="Normal 6" xfId="53" xr:uid="{00000000-0005-0000-0000-000034000000}"/>
    <cellStyle name="Normal 9" xfId="9" xr:uid="{00000000-0005-0000-0000-000035000000}"/>
    <cellStyle name="Normal_Operating Statement historical General Government Version 1 27 April 2011" xfId="60" xr:uid="{2EB65C83-5420-4790-8CF0-DC6198953418}"/>
    <cellStyle name="Note 2" xfId="10" xr:uid="{00000000-0005-0000-0000-000036000000}"/>
    <cellStyle name="Note 2 2" xfId="54" xr:uid="{00000000-0005-0000-0000-000037000000}"/>
    <cellStyle name="Note 3" xfId="55" xr:uid="{00000000-0005-0000-0000-000038000000}"/>
    <cellStyle name="Note 3 2" xfId="56" xr:uid="{00000000-0005-0000-0000-000039000000}"/>
    <cellStyle name="Percent 2" xfId="4" xr:uid="{00000000-0005-0000-0000-00003A000000}"/>
    <cellStyle name="Percent 3" xfId="57" xr:uid="{00000000-0005-0000-0000-00003B000000}"/>
  </cellStyles>
  <dxfs count="0"/>
  <tableStyles count="0" defaultTableStyle="TableStyleMedium2" defaultPivotStyle="PivotStyleLight16"/>
  <colors>
    <mruColors>
      <color rgb="FF00426F"/>
      <color rgb="FF008EBA"/>
      <color rgb="FF1D3B78"/>
      <color rgb="FF0579B9"/>
      <color rgb="FFDADADA"/>
      <color rgb="FFDAFFFF"/>
      <color rgb="FF25A9E1"/>
      <color rgb="FFABA8A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23</xdr:row>
      <xdr:rowOff>85725</xdr:rowOff>
    </xdr:from>
    <xdr:to>
      <xdr:col>17</xdr:col>
      <xdr:colOff>609600</xdr:colOff>
      <xdr:row>26</xdr:row>
      <xdr:rowOff>104775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922395" y="4406265"/>
          <a:ext cx="11553825" cy="5219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Insce Liabilities include emerging liabilities for the Lifetime Care and Support Authority, which are estimated to evolve from $38m in June 2007 thru to $4.3 billion in June 2018. LC&amp;SA has a projected "nearly zero" impact on NFLs because it is fully funded over time from premiums, however its investment balances directly impact and improves the TSS Net Debt.</a:t>
          </a:r>
          <a:endParaRPr lang="en-AU"/>
        </a:p>
      </xdr:txBody>
    </xdr:sp>
    <xdr:clientData/>
  </xdr:twoCellAnchor>
  <xdr:twoCellAnchor>
    <xdr:from>
      <xdr:col>10</xdr:col>
      <xdr:colOff>733425</xdr:colOff>
      <xdr:row>12</xdr:row>
      <xdr:rowOff>0</xdr:rowOff>
    </xdr:from>
    <xdr:to>
      <xdr:col>10</xdr:col>
      <xdr:colOff>876300</xdr:colOff>
      <xdr:row>19</xdr:row>
      <xdr:rowOff>142875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/>
        </xdr:cNvSpPr>
      </xdr:nvSpPr>
      <xdr:spPr bwMode="auto">
        <a:xfrm>
          <a:off x="7987665" y="2491740"/>
          <a:ext cx="142875" cy="1308735"/>
        </a:xfrm>
        <a:prstGeom prst="leftBracket">
          <a:avLst>
            <a:gd name="adj" fmla="val 8111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600075</xdr:colOff>
      <xdr:row>14</xdr:row>
      <xdr:rowOff>133350</xdr:rowOff>
    </xdr:from>
    <xdr:to>
      <xdr:col>10</xdr:col>
      <xdr:colOff>609600</xdr:colOff>
      <xdr:row>23</xdr:row>
      <xdr:rowOff>76200</xdr:rowOff>
    </xdr:to>
    <xdr:sp macro="" textlink="">
      <xdr:nvSpPr>
        <xdr:cNvPr id="4" name="Line 2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7854315" y="2960370"/>
          <a:ext cx="9525" cy="14363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gx\Desktop\1.1_2017-18-Budget-Consolidated-GG-Comprehensive-Operating-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perating Statement General Gov"/>
      <sheetName val="ProvisionofService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dget.nsw.gov.a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A3E03-01BA-47D9-B9D3-AC1D71D4BFED}">
  <dimension ref="A1:I8"/>
  <sheetViews>
    <sheetView showFormulas="1" showGridLines="0" zoomScaleNormal="100" zoomScaleSheetLayoutView="100" workbookViewId="0">
      <selection activeCell="A26" sqref="A26"/>
    </sheetView>
  </sheetViews>
  <sheetFormatPr defaultColWidth="9.1796875" defaultRowHeight="14" x14ac:dyDescent="0.3"/>
  <cols>
    <col min="1" max="1" width="81.1796875" style="186" customWidth="1"/>
    <col min="2" max="16384" width="9.1796875" style="186"/>
  </cols>
  <sheetData>
    <row r="1" spans="1:9" ht="15.5" x14ac:dyDescent="0.35">
      <c r="A1" s="185" t="s">
        <v>0</v>
      </c>
    </row>
    <row r="3" spans="1:9" ht="12" customHeight="1" x14ac:dyDescent="0.3">
      <c r="A3" s="187"/>
    </row>
    <row r="4" spans="1:9" ht="36" customHeight="1" x14ac:dyDescent="0.3">
      <c r="A4" s="187" t="s">
        <v>1</v>
      </c>
      <c r="B4" s="188"/>
      <c r="C4" s="188"/>
      <c r="D4" s="188"/>
      <c r="E4" s="188"/>
      <c r="F4" s="188"/>
      <c r="G4" s="188"/>
      <c r="H4" s="188"/>
      <c r="I4" s="188"/>
    </row>
    <row r="5" spans="1:9" ht="14.5" x14ac:dyDescent="0.35">
      <c r="A5" s="189" t="s">
        <v>2</v>
      </c>
      <c r="B5" s="188"/>
      <c r="C5" s="188"/>
      <c r="D5" s="188"/>
      <c r="E5" s="188"/>
      <c r="F5" s="188"/>
      <c r="G5" s="188"/>
      <c r="H5" s="188"/>
      <c r="I5" s="188"/>
    </row>
    <row r="6" spans="1:9" ht="16.5" customHeight="1" x14ac:dyDescent="0.3">
      <c r="A6" s="187"/>
      <c r="B6" s="190"/>
      <c r="C6" s="190"/>
      <c r="D6" s="190"/>
      <c r="E6" s="190"/>
      <c r="F6" s="190"/>
      <c r="G6" s="190"/>
      <c r="H6" s="190"/>
      <c r="I6" s="190"/>
    </row>
    <row r="8" spans="1:9" ht="14.5" x14ac:dyDescent="0.35">
      <c r="A8" s="191" t="s">
        <v>3</v>
      </c>
    </row>
  </sheetData>
  <hyperlinks>
    <hyperlink ref="A5" r:id="rId1" xr:uid="{D95BB690-A867-474D-B9E3-FDE2BDB6C218}"/>
  </hyperlinks>
  <pageMargins left="0.75" right="0.75" top="1" bottom="1" header="0.5" footer="0.5"/>
  <pageSetup paperSize="9" scale="83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0"/>
  <sheetViews>
    <sheetView showGridLines="0" zoomScaleNormal="100" workbookViewId="0">
      <selection activeCell="T30" sqref="T30"/>
    </sheetView>
  </sheetViews>
  <sheetFormatPr defaultColWidth="9.1796875" defaultRowHeight="10" x14ac:dyDescent="0.2"/>
  <cols>
    <col min="1" max="1" width="14.453125" style="1" customWidth="1"/>
    <col min="2" max="16" width="9.26953125" style="1" customWidth="1"/>
    <col min="17" max="17" width="9.1796875" style="1" customWidth="1"/>
    <col min="18" max="16384" width="9.1796875" style="1"/>
  </cols>
  <sheetData>
    <row r="1" spans="1:27" ht="10.5" x14ac:dyDescent="0.25">
      <c r="A1" s="8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95"/>
      <c r="N1" s="195"/>
      <c r="O1" s="195"/>
      <c r="P1" s="195"/>
      <c r="Q1" s="195"/>
      <c r="R1" s="195"/>
    </row>
    <row r="2" spans="1:27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27" ht="34.5" x14ac:dyDescent="0.25">
      <c r="A3" s="180"/>
      <c r="B3" s="183" t="s">
        <v>5</v>
      </c>
      <c r="C3" s="183"/>
      <c r="D3" s="183"/>
      <c r="E3" s="183" t="s">
        <v>6</v>
      </c>
      <c r="F3" s="183"/>
      <c r="G3" s="183"/>
      <c r="H3" s="183" t="s">
        <v>7</v>
      </c>
      <c r="I3" s="183"/>
      <c r="J3" s="183"/>
      <c r="K3" s="183" t="s">
        <v>8</v>
      </c>
      <c r="L3" s="183"/>
      <c r="M3" s="183" t="s">
        <v>9</v>
      </c>
      <c r="N3" s="183"/>
      <c r="O3" s="183" t="s">
        <v>10</v>
      </c>
      <c r="P3" s="183"/>
      <c r="Q3" s="183" t="s">
        <v>11</v>
      </c>
      <c r="R3" s="195"/>
    </row>
    <row r="4" spans="1:27" ht="30" x14ac:dyDescent="0.2">
      <c r="A4" s="181"/>
      <c r="B4" s="182" t="s">
        <v>12</v>
      </c>
      <c r="C4" s="182" t="s">
        <v>13</v>
      </c>
      <c r="D4" s="182" t="s">
        <v>14</v>
      </c>
      <c r="E4" s="182" t="s">
        <v>12</v>
      </c>
      <c r="F4" s="182" t="s">
        <v>13</v>
      </c>
      <c r="G4" s="182" t="s">
        <v>14</v>
      </c>
      <c r="H4" s="182" t="s">
        <v>12</v>
      </c>
      <c r="I4" s="182" t="s">
        <v>13</v>
      </c>
      <c r="J4" s="182" t="s">
        <v>14</v>
      </c>
      <c r="K4" s="182" t="s">
        <v>12</v>
      </c>
      <c r="L4" s="182" t="s">
        <v>13</v>
      </c>
      <c r="M4" s="182" t="s">
        <v>12</v>
      </c>
      <c r="N4" s="182" t="s">
        <v>13</v>
      </c>
      <c r="O4" s="182" t="s">
        <v>12</v>
      </c>
      <c r="P4" s="182" t="s">
        <v>13</v>
      </c>
      <c r="Q4" s="182" t="s">
        <v>12</v>
      </c>
      <c r="R4" s="192"/>
    </row>
    <row r="5" spans="1:27" s="195" customFormat="1" ht="13.5" customHeight="1" x14ac:dyDescent="0.2">
      <c r="A5" s="195" t="s">
        <v>15</v>
      </c>
      <c r="B5" s="156">
        <v>11724</v>
      </c>
      <c r="C5" s="197">
        <v>5.8</v>
      </c>
      <c r="D5" s="197" t="s">
        <v>16</v>
      </c>
      <c r="E5" s="156">
        <v>26089</v>
      </c>
      <c r="F5" s="197">
        <v>12.8</v>
      </c>
      <c r="G5" s="197" t="s">
        <v>16</v>
      </c>
      <c r="H5" s="156">
        <v>25278</v>
      </c>
      <c r="I5" s="197">
        <v>12.4</v>
      </c>
      <c r="J5" s="197" t="s">
        <v>16</v>
      </c>
      <c r="K5" s="198">
        <v>811</v>
      </c>
      <c r="L5" s="197">
        <v>0.4</v>
      </c>
      <c r="M5" s="198">
        <v>2607</v>
      </c>
      <c r="N5" s="197">
        <v>1.3</v>
      </c>
      <c r="O5" s="198">
        <v>-581</v>
      </c>
      <c r="P5" s="197">
        <v>-0.3</v>
      </c>
      <c r="Q5" s="198">
        <v>203428</v>
      </c>
      <c r="V5" s="201"/>
      <c r="W5" s="196"/>
      <c r="X5" s="196"/>
      <c r="Y5" s="201"/>
      <c r="Z5" s="196"/>
      <c r="AA5" s="196"/>
    </row>
    <row r="6" spans="1:27" s="195" customFormat="1" ht="13.5" customHeight="1" x14ac:dyDescent="0.2">
      <c r="A6" s="195" t="s">
        <v>17</v>
      </c>
      <c r="B6" s="156">
        <v>12897</v>
      </c>
      <c r="C6" s="197">
        <v>6</v>
      </c>
      <c r="D6" s="197">
        <v>10</v>
      </c>
      <c r="E6" s="156">
        <v>27335</v>
      </c>
      <c r="F6" s="197">
        <v>12.7</v>
      </c>
      <c r="G6" s="197">
        <v>4.8</v>
      </c>
      <c r="H6" s="156">
        <v>26017</v>
      </c>
      <c r="I6" s="197">
        <v>12.1</v>
      </c>
      <c r="J6" s="197">
        <v>2.9</v>
      </c>
      <c r="K6" s="198">
        <v>1317</v>
      </c>
      <c r="L6" s="197">
        <v>0.6</v>
      </c>
      <c r="M6" s="198">
        <v>2736</v>
      </c>
      <c r="N6" s="197">
        <v>1.3</v>
      </c>
      <c r="O6" s="198">
        <v>-420</v>
      </c>
      <c r="P6" s="197">
        <v>-0.2</v>
      </c>
      <c r="Q6" s="198">
        <v>214695</v>
      </c>
    </row>
    <row r="7" spans="1:27" s="195" customFormat="1" ht="13.5" customHeight="1" x14ac:dyDescent="0.2">
      <c r="A7" s="195" t="s">
        <v>18</v>
      </c>
      <c r="B7" s="156">
        <v>14115</v>
      </c>
      <c r="C7" s="197">
        <v>6.2</v>
      </c>
      <c r="D7" s="197">
        <v>9.4</v>
      </c>
      <c r="E7" s="156">
        <v>28950</v>
      </c>
      <c r="F7" s="197">
        <v>12.8</v>
      </c>
      <c r="G7" s="197">
        <v>5.9</v>
      </c>
      <c r="H7" s="156">
        <v>27900</v>
      </c>
      <c r="I7" s="197">
        <v>12.3</v>
      </c>
      <c r="J7" s="197">
        <v>7.2</v>
      </c>
      <c r="K7" s="198">
        <v>1050</v>
      </c>
      <c r="L7" s="197">
        <v>0.5</v>
      </c>
      <c r="M7" s="198">
        <v>3002</v>
      </c>
      <c r="N7" s="197">
        <v>1.3</v>
      </c>
      <c r="O7" s="198">
        <v>-123</v>
      </c>
      <c r="P7" s="197">
        <v>-0.1</v>
      </c>
      <c r="Q7" s="198">
        <v>226441</v>
      </c>
    </row>
    <row r="8" spans="1:27" s="195" customFormat="1" ht="13.5" customHeight="1" x14ac:dyDescent="0.2">
      <c r="A8" s="195" t="s">
        <v>19</v>
      </c>
      <c r="B8" s="156">
        <v>15185</v>
      </c>
      <c r="C8" s="197">
        <v>6.3</v>
      </c>
      <c r="D8" s="197">
        <v>7.6</v>
      </c>
      <c r="E8" s="156">
        <v>30556</v>
      </c>
      <c r="F8" s="197">
        <v>12.6</v>
      </c>
      <c r="G8" s="197">
        <v>5.5</v>
      </c>
      <c r="H8" s="156">
        <v>28530</v>
      </c>
      <c r="I8" s="197">
        <v>11.8</v>
      </c>
      <c r="J8" s="197">
        <v>2.2999999999999998</v>
      </c>
      <c r="K8" s="198">
        <v>2026</v>
      </c>
      <c r="L8" s="197">
        <v>0.8</v>
      </c>
      <c r="M8" s="198">
        <v>2733</v>
      </c>
      <c r="N8" s="197">
        <v>1.1000000000000001</v>
      </c>
      <c r="O8" s="198">
        <v>1345</v>
      </c>
      <c r="P8" s="197">
        <v>0.6</v>
      </c>
      <c r="Q8" s="198">
        <v>241679</v>
      </c>
    </row>
    <row r="9" spans="1:27" s="195" customFormat="1" ht="13.5" customHeight="1" x14ac:dyDescent="0.2">
      <c r="A9" s="195" t="s">
        <v>20</v>
      </c>
      <c r="B9" s="156">
        <v>13337</v>
      </c>
      <c r="C9" s="197">
        <v>5.2</v>
      </c>
      <c r="D9" s="197">
        <v>-12.2</v>
      </c>
      <c r="E9" s="156">
        <v>32091</v>
      </c>
      <c r="F9" s="197">
        <v>12.6</v>
      </c>
      <c r="G9" s="197">
        <v>5</v>
      </c>
      <c r="H9" s="156">
        <v>30584</v>
      </c>
      <c r="I9" s="197">
        <v>12</v>
      </c>
      <c r="J9" s="197">
        <v>7.2</v>
      </c>
      <c r="K9" s="198">
        <v>1507</v>
      </c>
      <c r="L9" s="197">
        <v>0.6</v>
      </c>
      <c r="M9" s="198">
        <v>2859</v>
      </c>
      <c r="N9" s="197">
        <v>1.1000000000000001</v>
      </c>
      <c r="O9" s="198">
        <v>545</v>
      </c>
      <c r="P9" s="197">
        <v>0.2</v>
      </c>
      <c r="Q9" s="198">
        <v>255166</v>
      </c>
    </row>
    <row r="10" spans="1:27" s="195" customFormat="1" ht="13.5" customHeight="1" x14ac:dyDescent="0.2">
      <c r="A10" s="195" t="s">
        <v>21</v>
      </c>
      <c r="B10" s="156">
        <v>13210</v>
      </c>
      <c r="C10" s="197">
        <v>5</v>
      </c>
      <c r="D10" s="197">
        <v>-1</v>
      </c>
      <c r="E10" s="156">
        <v>33843</v>
      </c>
      <c r="F10" s="197">
        <v>12.8</v>
      </c>
      <c r="G10" s="197">
        <v>5.5</v>
      </c>
      <c r="H10" s="156">
        <v>32263</v>
      </c>
      <c r="I10" s="197">
        <v>12.2</v>
      </c>
      <c r="J10" s="197">
        <v>5.5</v>
      </c>
      <c r="K10" s="198">
        <v>1580</v>
      </c>
      <c r="L10" s="197">
        <v>0.6</v>
      </c>
      <c r="M10" s="198">
        <v>3102</v>
      </c>
      <c r="N10" s="197">
        <v>1.2</v>
      </c>
      <c r="O10" s="198">
        <v>588</v>
      </c>
      <c r="P10" s="197">
        <v>0.2</v>
      </c>
      <c r="Q10" s="198">
        <v>264592</v>
      </c>
    </row>
    <row r="11" spans="1:27" s="195" customFormat="1" ht="13.5" customHeight="1" x14ac:dyDescent="0.2">
      <c r="A11" s="195" t="s">
        <v>22</v>
      </c>
      <c r="B11" s="156">
        <v>14146</v>
      </c>
      <c r="C11" s="197">
        <v>5.0999999999999996</v>
      </c>
      <c r="D11" s="197">
        <v>7.1</v>
      </c>
      <c r="E11" s="156">
        <v>36070</v>
      </c>
      <c r="F11" s="197">
        <v>12.9</v>
      </c>
      <c r="G11" s="197">
        <v>6.6</v>
      </c>
      <c r="H11" s="156">
        <v>34315</v>
      </c>
      <c r="I11" s="197">
        <v>12.3</v>
      </c>
      <c r="J11" s="197">
        <v>6.4</v>
      </c>
      <c r="K11" s="198">
        <v>1755</v>
      </c>
      <c r="L11" s="197">
        <v>0.6</v>
      </c>
      <c r="M11" s="198">
        <v>3349</v>
      </c>
      <c r="N11" s="197">
        <v>1.2</v>
      </c>
      <c r="O11" s="198">
        <v>464</v>
      </c>
      <c r="P11" s="197">
        <v>0.2</v>
      </c>
      <c r="Q11" s="198">
        <v>279119</v>
      </c>
    </row>
    <row r="12" spans="1:27" s="195" customFormat="1" ht="13.5" customHeight="1" x14ac:dyDescent="0.2">
      <c r="A12" s="195" t="s">
        <v>23</v>
      </c>
      <c r="B12" s="156">
        <v>15018</v>
      </c>
      <c r="C12" s="197">
        <v>5</v>
      </c>
      <c r="D12" s="197">
        <v>6.2</v>
      </c>
      <c r="E12" s="156">
        <v>37657</v>
      </c>
      <c r="F12" s="197">
        <v>12.5</v>
      </c>
      <c r="G12" s="197">
        <v>4.4000000000000004</v>
      </c>
      <c r="H12" s="156">
        <v>36502</v>
      </c>
      <c r="I12" s="197">
        <v>12.2</v>
      </c>
      <c r="J12" s="197">
        <v>6.4</v>
      </c>
      <c r="K12" s="198">
        <v>1155</v>
      </c>
      <c r="L12" s="197">
        <v>0.4</v>
      </c>
      <c r="M12" s="198">
        <v>3332</v>
      </c>
      <c r="N12" s="197">
        <v>1.1000000000000001</v>
      </c>
      <c r="O12" s="198">
        <v>44</v>
      </c>
      <c r="P12" s="197">
        <v>0</v>
      </c>
      <c r="Q12" s="198">
        <v>300102</v>
      </c>
    </row>
    <row r="13" spans="1:27" s="195" customFormat="1" ht="13.5" customHeight="1" x14ac:dyDescent="0.2">
      <c r="A13" s="195" t="s">
        <v>24</v>
      </c>
      <c r="B13" s="156">
        <v>15300</v>
      </c>
      <c r="C13" s="197">
        <v>4.8</v>
      </c>
      <c r="D13" s="197">
        <v>1.9</v>
      </c>
      <c r="E13" s="156">
        <v>39085</v>
      </c>
      <c r="F13" s="197">
        <v>12.4</v>
      </c>
      <c r="G13" s="197">
        <v>3.8</v>
      </c>
      <c r="H13" s="156">
        <v>38844</v>
      </c>
      <c r="I13" s="197">
        <v>12.3</v>
      </c>
      <c r="J13" s="197">
        <v>6.4</v>
      </c>
      <c r="K13" s="198">
        <v>241</v>
      </c>
      <c r="L13" s="197">
        <v>0.1</v>
      </c>
      <c r="M13" s="198">
        <v>3343</v>
      </c>
      <c r="N13" s="197">
        <v>1.1000000000000001</v>
      </c>
      <c r="O13" s="198">
        <v>-660</v>
      </c>
      <c r="P13" s="197">
        <v>-0.2</v>
      </c>
      <c r="Q13" s="198">
        <v>315881</v>
      </c>
    </row>
    <row r="14" spans="1:27" s="195" customFormat="1" ht="13.5" customHeight="1" x14ac:dyDescent="0.2">
      <c r="A14" s="195" t="s">
        <v>25</v>
      </c>
      <c r="B14" s="156">
        <v>15902</v>
      </c>
      <c r="C14" s="197">
        <v>4.8</v>
      </c>
      <c r="D14" s="197">
        <v>3.9</v>
      </c>
      <c r="E14" s="156">
        <v>42652</v>
      </c>
      <c r="F14" s="197">
        <v>12.8</v>
      </c>
      <c r="G14" s="197">
        <v>9.1</v>
      </c>
      <c r="H14" s="156">
        <v>41472</v>
      </c>
      <c r="I14" s="197">
        <v>12.5</v>
      </c>
      <c r="J14" s="197">
        <v>6.8</v>
      </c>
      <c r="K14" s="198">
        <v>1180</v>
      </c>
      <c r="L14" s="197">
        <v>0.4</v>
      </c>
      <c r="M14" s="198">
        <v>3949</v>
      </c>
      <c r="N14" s="197">
        <v>1.2</v>
      </c>
      <c r="O14" s="198">
        <v>-317</v>
      </c>
      <c r="P14" s="197">
        <v>-0.1</v>
      </c>
      <c r="Q14" s="198">
        <v>332374</v>
      </c>
    </row>
    <row r="15" spans="1:27" s="195" customFormat="1" ht="13.5" customHeight="1" x14ac:dyDescent="0.2">
      <c r="A15" s="195" t="s">
        <v>26</v>
      </c>
      <c r="B15" s="156">
        <v>17697</v>
      </c>
      <c r="C15" s="197">
        <v>5</v>
      </c>
      <c r="D15" s="197">
        <v>11.3</v>
      </c>
      <c r="E15" s="156">
        <v>44720</v>
      </c>
      <c r="F15" s="197">
        <v>12.7</v>
      </c>
      <c r="G15" s="197">
        <v>4.8</v>
      </c>
      <c r="H15" s="156">
        <v>44651</v>
      </c>
      <c r="I15" s="197">
        <v>12.6</v>
      </c>
      <c r="J15" s="197">
        <v>7.7</v>
      </c>
      <c r="K15" s="198">
        <v>69</v>
      </c>
      <c r="L15" s="197">
        <v>0</v>
      </c>
      <c r="M15" s="198">
        <v>4295</v>
      </c>
      <c r="N15" s="197">
        <v>1.2</v>
      </c>
      <c r="O15" s="198">
        <v>-1775</v>
      </c>
      <c r="P15" s="197">
        <v>-0.5</v>
      </c>
      <c r="Q15" s="198">
        <v>352995</v>
      </c>
    </row>
    <row r="16" spans="1:27" s="195" customFormat="1" ht="13.5" customHeight="1" x14ac:dyDescent="0.2">
      <c r="A16" s="195" t="s">
        <v>27</v>
      </c>
      <c r="B16" s="156">
        <v>18554</v>
      </c>
      <c r="C16" s="197">
        <v>4.9000000000000004</v>
      </c>
      <c r="D16" s="197">
        <v>4.8</v>
      </c>
      <c r="E16" s="156">
        <v>47449</v>
      </c>
      <c r="F16" s="197">
        <v>12.6</v>
      </c>
      <c r="G16" s="197">
        <v>6.1</v>
      </c>
      <c r="H16" s="156">
        <v>47298</v>
      </c>
      <c r="I16" s="197">
        <v>12.6</v>
      </c>
      <c r="J16" s="197">
        <v>5.9</v>
      </c>
      <c r="K16" s="198">
        <v>151</v>
      </c>
      <c r="L16" s="197">
        <v>0</v>
      </c>
      <c r="M16" s="198">
        <v>4689</v>
      </c>
      <c r="N16" s="197">
        <v>1.2</v>
      </c>
      <c r="O16" s="198">
        <v>-1798</v>
      </c>
      <c r="P16" s="197">
        <v>-0.5</v>
      </c>
      <c r="Q16" s="198">
        <v>376630</v>
      </c>
    </row>
    <row r="17" spans="1:18" ht="13.5" customHeight="1" x14ac:dyDescent="0.2">
      <c r="A17" s="195" t="s">
        <v>28</v>
      </c>
      <c r="B17" s="156">
        <v>17885</v>
      </c>
      <c r="C17" s="197">
        <v>4.5</v>
      </c>
      <c r="D17" s="197">
        <v>-3.6</v>
      </c>
      <c r="E17" s="156">
        <v>49684</v>
      </c>
      <c r="F17" s="197">
        <v>12.6</v>
      </c>
      <c r="G17" s="197">
        <v>4.7</v>
      </c>
      <c r="H17" s="156">
        <v>51258</v>
      </c>
      <c r="I17" s="197">
        <v>13</v>
      </c>
      <c r="J17" s="197">
        <v>8.4</v>
      </c>
      <c r="K17" s="198">
        <v>-1574</v>
      </c>
      <c r="L17" s="197">
        <v>-0.4</v>
      </c>
      <c r="M17" s="198">
        <v>5264</v>
      </c>
      <c r="N17" s="197">
        <v>1.3</v>
      </c>
      <c r="O17" s="198">
        <v>-3940</v>
      </c>
      <c r="P17" s="197">
        <v>-1</v>
      </c>
      <c r="Q17" s="198">
        <v>394513</v>
      </c>
      <c r="R17" s="195"/>
    </row>
    <row r="18" spans="1:18" ht="13.5" customHeight="1" x14ac:dyDescent="0.2">
      <c r="A18" s="195" t="s">
        <v>29</v>
      </c>
      <c r="B18" s="156">
        <v>19129</v>
      </c>
      <c r="C18" s="197">
        <v>4.5999999999999996</v>
      </c>
      <c r="D18" s="197">
        <v>7</v>
      </c>
      <c r="E18" s="156">
        <v>56344</v>
      </c>
      <c r="F18" s="197">
        <v>13.6</v>
      </c>
      <c r="G18" s="197">
        <v>13.4</v>
      </c>
      <c r="H18" s="156">
        <v>56453</v>
      </c>
      <c r="I18" s="197">
        <v>13.7</v>
      </c>
      <c r="J18" s="197">
        <v>10.1</v>
      </c>
      <c r="K18" s="198">
        <v>-109</v>
      </c>
      <c r="L18" s="197">
        <v>0</v>
      </c>
      <c r="M18" s="198">
        <v>7286</v>
      </c>
      <c r="N18" s="197">
        <v>1.8</v>
      </c>
      <c r="O18" s="198">
        <v>-3736</v>
      </c>
      <c r="P18" s="197">
        <v>-0.9</v>
      </c>
      <c r="Q18" s="198">
        <v>413303</v>
      </c>
      <c r="R18" s="195"/>
    </row>
    <row r="19" spans="1:18" ht="13.5" customHeight="1" x14ac:dyDescent="0.2">
      <c r="A19" s="195" t="s">
        <v>30</v>
      </c>
      <c r="B19" s="156">
        <v>20395</v>
      </c>
      <c r="C19" s="197">
        <v>4.5999999999999996</v>
      </c>
      <c r="D19" s="197">
        <v>6.6</v>
      </c>
      <c r="E19" s="156">
        <v>57168</v>
      </c>
      <c r="F19" s="197">
        <v>12.9</v>
      </c>
      <c r="G19" s="197">
        <v>1.5</v>
      </c>
      <c r="H19" s="156">
        <v>57015</v>
      </c>
      <c r="I19" s="197">
        <v>12.8</v>
      </c>
      <c r="J19" s="197">
        <v>1</v>
      </c>
      <c r="K19" s="198">
        <v>153</v>
      </c>
      <c r="L19" s="197">
        <v>0</v>
      </c>
      <c r="M19" s="198">
        <v>7046</v>
      </c>
      <c r="N19" s="197">
        <v>1.6</v>
      </c>
      <c r="O19" s="198">
        <v>-4097</v>
      </c>
      <c r="P19" s="197">
        <v>-0.9</v>
      </c>
      <c r="Q19" s="198">
        <v>444477</v>
      </c>
      <c r="R19" s="195"/>
    </row>
    <row r="20" spans="1:18" ht="13.5" customHeight="1" x14ac:dyDescent="0.2">
      <c r="A20" s="195" t="s">
        <v>31</v>
      </c>
      <c r="B20" s="156">
        <v>20660</v>
      </c>
      <c r="C20" s="197">
        <v>4.4000000000000004</v>
      </c>
      <c r="D20" s="197">
        <v>1.3</v>
      </c>
      <c r="E20" s="156">
        <v>59003</v>
      </c>
      <c r="F20" s="197">
        <v>12.7</v>
      </c>
      <c r="G20" s="197">
        <v>3.2</v>
      </c>
      <c r="H20" s="156">
        <v>59604</v>
      </c>
      <c r="I20" s="197">
        <v>12.8</v>
      </c>
      <c r="J20" s="197">
        <v>4.5</v>
      </c>
      <c r="K20" s="198">
        <v>-551</v>
      </c>
      <c r="L20" s="197">
        <v>-0.1</v>
      </c>
      <c r="M20" s="198">
        <v>5881</v>
      </c>
      <c r="N20" s="197">
        <v>1.3</v>
      </c>
      <c r="O20" s="198">
        <v>-3255</v>
      </c>
      <c r="P20" s="197">
        <v>-0.7</v>
      </c>
      <c r="Q20" s="198">
        <v>464772</v>
      </c>
      <c r="R20" s="195"/>
    </row>
    <row r="21" spans="1:18" ht="13.5" customHeight="1" x14ac:dyDescent="0.2">
      <c r="A21" s="195" t="s">
        <v>32</v>
      </c>
      <c r="B21" s="156">
        <v>21980</v>
      </c>
      <c r="C21" s="197">
        <v>4.5999999999999996</v>
      </c>
      <c r="D21" s="197">
        <v>6.4</v>
      </c>
      <c r="E21" s="156">
        <v>60130</v>
      </c>
      <c r="F21" s="197">
        <v>12.5</v>
      </c>
      <c r="G21" s="197">
        <v>1.9</v>
      </c>
      <c r="H21" s="156">
        <v>61891</v>
      </c>
      <c r="I21" s="197">
        <v>12.9</v>
      </c>
      <c r="J21" s="197">
        <v>3.8</v>
      </c>
      <c r="K21" s="198">
        <v>-1731</v>
      </c>
      <c r="L21" s="197">
        <v>-0.4</v>
      </c>
      <c r="M21" s="198">
        <v>7872</v>
      </c>
      <c r="N21" s="197">
        <v>1.6</v>
      </c>
      <c r="O21" s="198">
        <v>-4138</v>
      </c>
      <c r="P21" s="197">
        <v>-0.9</v>
      </c>
      <c r="Q21" s="198">
        <v>479854</v>
      </c>
      <c r="R21" s="195"/>
    </row>
    <row r="22" spans="1:18" ht="13.5" customHeight="1" x14ac:dyDescent="0.2">
      <c r="A22" s="193" t="s">
        <v>33</v>
      </c>
      <c r="B22" s="158">
        <v>24295</v>
      </c>
      <c r="C22" s="197">
        <v>4.9000000000000004</v>
      </c>
      <c r="D22" s="197">
        <v>10.5</v>
      </c>
      <c r="E22" s="158">
        <v>66005</v>
      </c>
      <c r="F22" s="197">
        <v>13.3</v>
      </c>
      <c r="G22" s="197">
        <v>9.8000000000000007</v>
      </c>
      <c r="H22" s="158">
        <v>64757</v>
      </c>
      <c r="I22" s="197">
        <v>13.1</v>
      </c>
      <c r="J22" s="197">
        <v>4.5999999999999996</v>
      </c>
      <c r="K22" s="198">
        <v>1247</v>
      </c>
      <c r="L22" s="197">
        <v>0.3</v>
      </c>
      <c r="M22" s="198">
        <v>8546</v>
      </c>
      <c r="N22" s="197">
        <v>1.7</v>
      </c>
      <c r="O22" s="198">
        <v>-1236</v>
      </c>
      <c r="P22" s="197">
        <v>-0.2</v>
      </c>
      <c r="Q22" s="198">
        <v>495303</v>
      </c>
      <c r="R22" s="195"/>
    </row>
    <row r="23" spans="1:18" ht="13.5" customHeight="1" x14ac:dyDescent="0.2">
      <c r="A23" s="193" t="s">
        <v>34</v>
      </c>
      <c r="B23" s="158">
        <v>26067</v>
      </c>
      <c r="C23" s="197">
        <v>5.0999999999999996</v>
      </c>
      <c r="D23" s="197">
        <v>7.3</v>
      </c>
      <c r="E23" s="158">
        <v>69617</v>
      </c>
      <c r="F23" s="197">
        <v>13.6</v>
      </c>
      <c r="G23" s="197">
        <v>5.5</v>
      </c>
      <c r="H23" s="158">
        <v>66736</v>
      </c>
      <c r="I23" s="197">
        <v>13</v>
      </c>
      <c r="J23" s="197">
        <v>3.1</v>
      </c>
      <c r="K23" s="198">
        <v>2881</v>
      </c>
      <c r="L23" s="197">
        <v>0.6</v>
      </c>
      <c r="M23" s="198">
        <v>9484</v>
      </c>
      <c r="N23" s="197">
        <v>1.8</v>
      </c>
      <c r="O23" s="198">
        <v>-126</v>
      </c>
      <c r="P23" s="197">
        <v>0</v>
      </c>
      <c r="Q23" s="198">
        <v>513529</v>
      </c>
      <c r="R23" s="195"/>
    </row>
    <row r="24" spans="1:18" ht="13.5" customHeight="1" x14ac:dyDescent="0.2">
      <c r="A24" s="145" t="s">
        <v>35</v>
      </c>
      <c r="B24" s="160">
        <v>29087.599999999999</v>
      </c>
      <c r="C24" s="197">
        <v>5.4</v>
      </c>
      <c r="D24" s="197">
        <v>11.6</v>
      </c>
      <c r="E24" s="162">
        <v>74532</v>
      </c>
      <c r="F24" s="197">
        <v>13.8</v>
      </c>
      <c r="G24" s="197">
        <v>7.1</v>
      </c>
      <c r="H24" s="162">
        <v>69867</v>
      </c>
      <c r="I24" s="197">
        <v>13</v>
      </c>
      <c r="J24" s="197">
        <v>4.7</v>
      </c>
      <c r="K24" s="198">
        <v>4665</v>
      </c>
      <c r="L24" s="197">
        <v>0.9</v>
      </c>
      <c r="M24" s="198">
        <v>9351</v>
      </c>
      <c r="N24" s="197">
        <v>1.7</v>
      </c>
      <c r="O24" s="198">
        <v>392</v>
      </c>
      <c r="P24" s="197">
        <v>0.1</v>
      </c>
      <c r="Q24" s="198">
        <v>538513</v>
      </c>
      <c r="R24" s="195"/>
    </row>
    <row r="25" spans="1:18" ht="13.5" customHeight="1" x14ac:dyDescent="0.2">
      <c r="A25" s="145" t="s">
        <v>36</v>
      </c>
      <c r="B25" s="160">
        <v>30788.6</v>
      </c>
      <c r="C25" s="197">
        <v>5.3</v>
      </c>
      <c r="D25" s="197">
        <v>5.8</v>
      </c>
      <c r="E25" s="162">
        <v>78139</v>
      </c>
      <c r="F25" s="197">
        <v>13.5</v>
      </c>
      <c r="G25" s="197">
        <v>4.8</v>
      </c>
      <c r="H25" s="162">
        <v>72551</v>
      </c>
      <c r="I25" s="197">
        <v>12.6</v>
      </c>
      <c r="J25" s="197">
        <v>3.8</v>
      </c>
      <c r="K25" s="198">
        <v>5724</v>
      </c>
      <c r="L25" s="197">
        <v>1</v>
      </c>
      <c r="M25" s="198">
        <v>10546</v>
      </c>
      <c r="N25" s="197">
        <v>1.8</v>
      </c>
      <c r="O25" s="198">
        <v>3039</v>
      </c>
      <c r="P25" s="197">
        <v>0.5</v>
      </c>
      <c r="Q25" s="198">
        <v>576716</v>
      </c>
      <c r="R25" s="195"/>
    </row>
    <row r="26" spans="1:18" ht="13.5" customHeight="1" x14ac:dyDescent="0.2">
      <c r="A26" s="145" t="s">
        <v>37</v>
      </c>
      <c r="B26" s="168">
        <v>31326</v>
      </c>
      <c r="C26" s="197">
        <v>5.2</v>
      </c>
      <c r="D26" s="197">
        <v>1.7</v>
      </c>
      <c r="E26" s="169">
        <v>80672</v>
      </c>
      <c r="F26" s="197">
        <v>13.3</v>
      </c>
      <c r="G26" s="197">
        <v>3.2</v>
      </c>
      <c r="H26" s="169">
        <v>76248</v>
      </c>
      <c r="I26" s="197">
        <v>12.6</v>
      </c>
      <c r="J26" s="197">
        <v>5.0999999999999996</v>
      </c>
      <c r="K26" s="198">
        <v>4425</v>
      </c>
      <c r="L26" s="197">
        <v>0.7</v>
      </c>
      <c r="M26" s="198">
        <v>12121</v>
      </c>
      <c r="N26" s="197">
        <v>2</v>
      </c>
      <c r="O26" s="198">
        <v>-2580</v>
      </c>
      <c r="P26" s="197">
        <v>-0.4</v>
      </c>
      <c r="Q26" s="198">
        <v>604400</v>
      </c>
      <c r="R26" s="195"/>
    </row>
    <row r="27" spans="1:18" ht="13.5" customHeight="1" x14ac:dyDescent="0.2">
      <c r="A27" s="177" t="s">
        <v>38</v>
      </c>
      <c r="B27" s="168">
        <v>31025.9</v>
      </c>
      <c r="C27" s="197">
        <v>5</v>
      </c>
      <c r="D27" s="197">
        <v>-1</v>
      </c>
      <c r="E27" s="169">
        <v>81655</v>
      </c>
      <c r="F27" s="197">
        <v>13.1</v>
      </c>
      <c r="G27" s="197">
        <v>1.2</v>
      </c>
      <c r="H27" s="169">
        <v>80450</v>
      </c>
      <c r="I27" s="197">
        <v>12.9</v>
      </c>
      <c r="J27" s="197">
        <v>5.5</v>
      </c>
      <c r="K27" s="198">
        <v>1206</v>
      </c>
      <c r="L27" s="197">
        <v>0.2</v>
      </c>
      <c r="M27" s="198">
        <v>16623</v>
      </c>
      <c r="N27" s="197">
        <v>2.7</v>
      </c>
      <c r="O27" s="198">
        <v>-9280</v>
      </c>
      <c r="P27" s="197">
        <v>-1.5</v>
      </c>
      <c r="Q27" s="198">
        <v>625400</v>
      </c>
      <c r="R27" s="193"/>
    </row>
    <row r="28" spans="1:18" ht="13.5" customHeight="1" x14ac:dyDescent="0.2">
      <c r="A28" s="177" t="s">
        <v>39</v>
      </c>
      <c r="B28" s="168">
        <v>29941.200000000001</v>
      </c>
      <c r="C28" s="197">
        <v>4.8</v>
      </c>
      <c r="D28" s="197">
        <v>-3.5</v>
      </c>
      <c r="E28" s="169">
        <v>81367</v>
      </c>
      <c r="F28" s="197">
        <v>13.1</v>
      </c>
      <c r="G28" s="197">
        <v>-0.4</v>
      </c>
      <c r="H28" s="169">
        <v>88283</v>
      </c>
      <c r="I28" s="197">
        <v>14.2</v>
      </c>
      <c r="J28" s="197">
        <v>9.6999999999999993</v>
      </c>
      <c r="K28" s="198">
        <v>-6916</v>
      </c>
      <c r="L28" s="197">
        <v>-1.1000000000000001</v>
      </c>
      <c r="M28" s="198">
        <v>20985</v>
      </c>
      <c r="N28" s="197">
        <v>3.4</v>
      </c>
      <c r="O28" s="198">
        <v>-22061</v>
      </c>
      <c r="P28" s="197">
        <v>-3.5</v>
      </c>
      <c r="Q28" s="198">
        <v>622300</v>
      </c>
      <c r="R28" s="195"/>
    </row>
    <row r="29" spans="1:18" ht="13.5" customHeight="1" x14ac:dyDescent="0.2">
      <c r="A29" s="144" t="s">
        <v>40</v>
      </c>
      <c r="B29" s="163">
        <v>31711.4</v>
      </c>
      <c r="C29" s="199">
        <v>5</v>
      </c>
      <c r="D29" s="199">
        <v>5.9</v>
      </c>
      <c r="E29" s="164">
        <v>82149</v>
      </c>
      <c r="F29" s="199">
        <v>13</v>
      </c>
      <c r="G29" s="199">
        <v>1</v>
      </c>
      <c r="H29" s="164">
        <v>98133</v>
      </c>
      <c r="I29" s="199">
        <v>15.6</v>
      </c>
      <c r="J29" s="199">
        <v>11.2</v>
      </c>
      <c r="K29" s="200">
        <v>-15984</v>
      </c>
      <c r="L29" s="199">
        <v>-2.5</v>
      </c>
      <c r="M29" s="200">
        <v>22644</v>
      </c>
      <c r="N29" s="199">
        <v>3.6</v>
      </c>
      <c r="O29" s="200">
        <v>-30819</v>
      </c>
      <c r="P29" s="199">
        <v>-4.9000000000000004</v>
      </c>
      <c r="Q29" s="200">
        <v>630300</v>
      </c>
      <c r="R29" s="195"/>
    </row>
    <row r="30" spans="1:18" ht="13.5" customHeight="1" x14ac:dyDescent="0.2">
      <c r="A30" s="144" t="s">
        <v>41</v>
      </c>
      <c r="B30" s="165">
        <v>32551.9</v>
      </c>
      <c r="C30" s="199">
        <v>5</v>
      </c>
      <c r="D30" s="199">
        <v>2.7</v>
      </c>
      <c r="E30" s="166">
        <v>87689</v>
      </c>
      <c r="F30" s="199">
        <v>13.4</v>
      </c>
      <c r="G30" s="199">
        <v>6.7</v>
      </c>
      <c r="H30" s="166">
        <v>94519</v>
      </c>
      <c r="I30" s="199">
        <v>14.4</v>
      </c>
      <c r="J30" s="199">
        <v>-3.7</v>
      </c>
      <c r="K30" s="200">
        <v>-6830</v>
      </c>
      <c r="L30" s="199">
        <v>-1</v>
      </c>
      <c r="M30" s="200">
        <v>22930</v>
      </c>
      <c r="N30" s="199">
        <v>3.5</v>
      </c>
      <c r="O30" s="200">
        <v>-21574</v>
      </c>
      <c r="P30" s="199">
        <v>-3.3</v>
      </c>
      <c r="Q30" s="200">
        <v>655200</v>
      </c>
      <c r="R30" s="195"/>
    </row>
    <row r="31" spans="1:18" ht="13.5" customHeight="1" x14ac:dyDescent="0.2">
      <c r="A31" s="144" t="s">
        <v>42</v>
      </c>
      <c r="B31" s="165">
        <v>35210.800000000003</v>
      </c>
      <c r="C31" s="199">
        <v>5.2</v>
      </c>
      <c r="D31" s="199">
        <v>8.1999999999999993</v>
      </c>
      <c r="E31" s="166">
        <v>90601</v>
      </c>
      <c r="F31" s="199">
        <v>13.3</v>
      </c>
      <c r="G31" s="199">
        <v>3.3</v>
      </c>
      <c r="H31" s="166">
        <v>92692</v>
      </c>
      <c r="I31" s="199">
        <v>13.6</v>
      </c>
      <c r="J31" s="199">
        <v>-1.9</v>
      </c>
      <c r="K31" s="200">
        <v>-2091</v>
      </c>
      <c r="L31" s="199">
        <v>-0.3</v>
      </c>
      <c r="M31" s="200">
        <v>20132</v>
      </c>
      <c r="N31" s="199">
        <v>3</v>
      </c>
      <c r="O31" s="200">
        <v>-13601</v>
      </c>
      <c r="P31" s="199">
        <v>-2</v>
      </c>
      <c r="Q31" s="200">
        <v>679300</v>
      </c>
      <c r="R31" s="195"/>
    </row>
    <row r="32" spans="1:18" ht="13.5" customHeight="1" x14ac:dyDescent="0.2">
      <c r="A32" s="144" t="s">
        <v>43</v>
      </c>
      <c r="B32" s="165">
        <v>36884.9</v>
      </c>
      <c r="C32" s="199">
        <v>5.2</v>
      </c>
      <c r="D32" s="199">
        <v>4.8</v>
      </c>
      <c r="E32" s="166">
        <v>92930</v>
      </c>
      <c r="F32" s="199">
        <v>13.1</v>
      </c>
      <c r="G32" s="199">
        <v>2.6</v>
      </c>
      <c r="H32" s="166">
        <v>93390</v>
      </c>
      <c r="I32" s="199">
        <v>13.2</v>
      </c>
      <c r="J32" s="199">
        <v>0.8</v>
      </c>
      <c r="K32" s="200">
        <v>-460</v>
      </c>
      <c r="L32" s="199">
        <v>-0.1</v>
      </c>
      <c r="M32" s="200">
        <v>18523</v>
      </c>
      <c r="N32" s="199">
        <v>2.6</v>
      </c>
      <c r="O32" s="200">
        <v>-10216</v>
      </c>
      <c r="P32" s="199">
        <v>-1.4</v>
      </c>
      <c r="Q32" s="200">
        <v>707500</v>
      </c>
      <c r="R32" s="195"/>
    </row>
    <row r="33" spans="1:17" ht="13.5" customHeight="1" x14ac:dyDescent="0.2">
      <c r="A33" s="195"/>
      <c r="B33" s="195"/>
      <c r="C33" s="195"/>
      <c r="D33" s="196"/>
      <c r="E33" s="195"/>
      <c r="F33" s="195"/>
      <c r="G33" s="196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ht="13.5" customHeight="1" x14ac:dyDescent="0.2">
      <c r="A34" s="195" t="s">
        <v>44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1:17" ht="13.5" customHeight="1" x14ac:dyDescent="0.2">
      <c r="A35" s="195" t="s">
        <v>45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1:17" ht="13.5" customHeight="1" x14ac:dyDescent="0.2">
      <c r="A36" s="195" t="s">
        <v>46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1:17" ht="13.5" customHeight="1" x14ac:dyDescent="0.2">
      <c r="A37" s="195" t="s">
        <v>47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1:17" s="3" customFormat="1" ht="13.5" customHeight="1" x14ac:dyDescent="0.2">
      <c r="A38" s="195" t="s">
        <v>48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1:17" ht="13.5" customHeight="1" x14ac:dyDescent="0.2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1:17" ht="13.5" customHeight="1" x14ac:dyDescent="0.2">
      <c r="A40" s="19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1:17" ht="13.5" customHeight="1" x14ac:dyDescent="0.2">
      <c r="A41" s="195"/>
      <c r="B41" s="201"/>
      <c r="C41" s="196"/>
      <c r="D41" s="196"/>
      <c r="E41" s="201"/>
      <c r="F41" s="196"/>
      <c r="G41" s="196"/>
      <c r="H41" s="201"/>
      <c r="I41" s="196"/>
      <c r="J41" s="196"/>
      <c r="K41" s="201"/>
      <c r="L41" s="196"/>
      <c r="M41" s="201"/>
      <c r="N41" s="196"/>
      <c r="O41" s="201"/>
      <c r="P41" s="196"/>
      <c r="Q41" s="201"/>
    </row>
    <row r="42" spans="1:17" ht="13.5" customHeight="1" x14ac:dyDescent="0.2">
      <c r="A42" s="195"/>
      <c r="B42" s="201"/>
      <c r="C42" s="196"/>
      <c r="D42" s="196"/>
      <c r="E42" s="201"/>
      <c r="F42" s="196"/>
      <c r="G42" s="196"/>
      <c r="H42" s="201"/>
      <c r="I42" s="196"/>
      <c r="J42" s="196"/>
      <c r="K42" s="201"/>
      <c r="L42" s="196"/>
      <c r="M42" s="201"/>
      <c r="N42" s="196"/>
      <c r="O42" s="201"/>
      <c r="P42" s="196"/>
      <c r="Q42" s="201"/>
    </row>
    <row r="43" spans="1:17" ht="13.5" customHeight="1" x14ac:dyDescent="0.2">
      <c r="A43" s="195"/>
      <c r="B43" s="201"/>
      <c r="C43" s="196"/>
      <c r="D43" s="196"/>
      <c r="E43" s="201"/>
      <c r="F43" s="196"/>
      <c r="G43" s="196"/>
      <c r="H43" s="201"/>
      <c r="I43" s="196"/>
      <c r="J43" s="196"/>
      <c r="K43" s="201"/>
      <c r="L43" s="196"/>
      <c r="M43" s="201"/>
      <c r="N43" s="196"/>
      <c r="O43" s="201"/>
      <c r="P43" s="196"/>
      <c r="Q43" s="201"/>
    </row>
    <row r="44" spans="1:17" x14ac:dyDescent="0.2">
      <c r="A44" s="195"/>
      <c r="B44" s="201"/>
      <c r="C44" s="196"/>
      <c r="D44" s="196"/>
      <c r="E44" s="201"/>
      <c r="F44" s="196"/>
      <c r="G44" s="196"/>
      <c r="H44" s="201"/>
      <c r="I44" s="196"/>
      <c r="J44" s="196"/>
      <c r="K44" s="201"/>
      <c r="L44" s="196"/>
      <c r="M44" s="201"/>
      <c r="N44" s="196"/>
      <c r="O44" s="201"/>
      <c r="P44" s="196"/>
      <c r="Q44" s="201"/>
    </row>
    <row r="45" spans="1:17" x14ac:dyDescent="0.2">
      <c r="A45" s="195"/>
      <c r="B45" s="201"/>
      <c r="C45" s="196"/>
      <c r="D45" s="196"/>
      <c r="E45" s="201"/>
      <c r="F45" s="196"/>
      <c r="G45" s="196"/>
      <c r="H45" s="201"/>
      <c r="I45" s="196"/>
      <c r="J45" s="196"/>
      <c r="K45" s="201"/>
      <c r="L45" s="196"/>
      <c r="M45" s="201"/>
      <c r="N45" s="196"/>
      <c r="O45" s="201"/>
      <c r="P45" s="196"/>
      <c r="Q45" s="201"/>
    </row>
    <row r="46" spans="1:17" x14ac:dyDescent="0.2">
      <c r="A46" s="195"/>
      <c r="B46" s="201"/>
      <c r="C46" s="196"/>
      <c r="D46" s="196"/>
      <c r="E46" s="201"/>
      <c r="F46" s="196"/>
      <c r="G46" s="196"/>
      <c r="H46" s="201"/>
      <c r="I46" s="196"/>
      <c r="J46" s="196"/>
      <c r="K46" s="201"/>
      <c r="L46" s="196"/>
      <c r="M46" s="201"/>
      <c r="N46" s="196"/>
      <c r="O46" s="201"/>
      <c r="P46" s="196"/>
      <c r="Q46" s="201"/>
    </row>
    <row r="47" spans="1:17" x14ac:dyDescent="0.2">
      <c r="A47" s="195"/>
      <c r="B47" s="201"/>
      <c r="C47" s="196"/>
      <c r="D47" s="196"/>
      <c r="E47" s="201"/>
      <c r="F47" s="196"/>
      <c r="G47" s="196"/>
      <c r="H47" s="201"/>
      <c r="I47" s="196"/>
      <c r="J47" s="196"/>
      <c r="K47" s="201"/>
      <c r="L47" s="196"/>
      <c r="M47" s="201"/>
      <c r="N47" s="196"/>
      <c r="O47" s="201"/>
      <c r="P47" s="196"/>
      <c r="Q47" s="201"/>
    </row>
    <row r="48" spans="1:17" x14ac:dyDescent="0.2">
      <c r="A48" s="195"/>
      <c r="B48" s="201"/>
      <c r="C48" s="196"/>
      <c r="D48" s="196"/>
      <c r="E48" s="201"/>
      <c r="F48" s="196"/>
      <c r="G48" s="196"/>
      <c r="H48" s="201"/>
      <c r="I48" s="196"/>
      <c r="J48" s="196"/>
      <c r="K48" s="201"/>
      <c r="L48" s="196"/>
      <c r="M48" s="201"/>
      <c r="N48" s="196"/>
      <c r="O48" s="201"/>
      <c r="P48" s="196"/>
      <c r="Q48" s="201"/>
    </row>
    <row r="49" spans="2:17" x14ac:dyDescent="0.2">
      <c r="B49" s="201"/>
      <c r="C49" s="196"/>
      <c r="D49" s="196"/>
      <c r="E49" s="201"/>
      <c r="F49" s="196"/>
      <c r="G49" s="196"/>
      <c r="H49" s="201"/>
      <c r="I49" s="196"/>
      <c r="J49" s="196"/>
      <c r="K49" s="201"/>
      <c r="L49" s="196"/>
      <c r="M49" s="201"/>
      <c r="N49" s="196"/>
      <c r="O49" s="201"/>
      <c r="P49" s="196"/>
      <c r="Q49" s="201"/>
    </row>
    <row r="50" spans="2:17" x14ac:dyDescent="0.2">
      <c r="B50" s="201"/>
      <c r="C50" s="196"/>
      <c r="D50" s="196"/>
      <c r="E50" s="201"/>
      <c r="F50" s="196"/>
      <c r="G50" s="196"/>
      <c r="H50" s="201"/>
      <c r="I50" s="196"/>
      <c r="J50" s="196"/>
      <c r="K50" s="201"/>
      <c r="L50" s="196"/>
      <c r="M50" s="201"/>
      <c r="N50" s="196"/>
      <c r="O50" s="201"/>
      <c r="P50" s="196"/>
      <c r="Q50" s="201"/>
    </row>
    <row r="51" spans="2:17" x14ac:dyDescent="0.2">
      <c r="B51" s="201"/>
      <c r="C51" s="196"/>
      <c r="D51" s="196"/>
      <c r="E51" s="201"/>
      <c r="F51" s="196"/>
      <c r="G51" s="196"/>
      <c r="H51" s="201"/>
      <c r="I51" s="196"/>
      <c r="J51" s="196"/>
      <c r="K51" s="201"/>
      <c r="L51" s="196"/>
      <c r="M51" s="201"/>
      <c r="N51" s="196"/>
      <c r="O51" s="201"/>
      <c r="P51" s="196"/>
      <c r="Q51" s="201"/>
    </row>
    <row r="52" spans="2:17" x14ac:dyDescent="0.2">
      <c r="B52" s="201"/>
      <c r="C52" s="196"/>
      <c r="D52" s="196"/>
      <c r="E52" s="201"/>
      <c r="F52" s="196"/>
      <c r="G52" s="196"/>
      <c r="H52" s="201"/>
      <c r="I52" s="196"/>
      <c r="J52" s="196"/>
      <c r="K52" s="201"/>
      <c r="L52" s="196"/>
      <c r="M52" s="201"/>
      <c r="N52" s="196"/>
      <c r="O52" s="201"/>
      <c r="P52" s="196"/>
      <c r="Q52" s="201"/>
    </row>
    <row r="53" spans="2:17" x14ac:dyDescent="0.2">
      <c r="B53" s="201"/>
      <c r="C53" s="196"/>
      <c r="D53" s="196"/>
      <c r="E53" s="201"/>
      <c r="F53" s="196"/>
      <c r="G53" s="196"/>
      <c r="H53" s="201"/>
      <c r="I53" s="196"/>
      <c r="J53" s="196"/>
      <c r="K53" s="201"/>
      <c r="L53" s="196"/>
      <c r="M53" s="201"/>
      <c r="N53" s="196"/>
      <c r="O53" s="201"/>
      <c r="P53" s="196"/>
      <c r="Q53" s="201"/>
    </row>
    <row r="54" spans="2:17" x14ac:dyDescent="0.2">
      <c r="B54" s="201"/>
      <c r="C54" s="196"/>
      <c r="D54" s="196"/>
      <c r="E54" s="201"/>
      <c r="F54" s="196"/>
      <c r="G54" s="196"/>
      <c r="H54" s="201"/>
      <c r="I54" s="196"/>
      <c r="J54" s="196"/>
      <c r="K54" s="201"/>
      <c r="L54" s="196"/>
      <c r="M54" s="201"/>
      <c r="N54" s="196"/>
      <c r="O54" s="201"/>
      <c r="P54" s="196"/>
      <c r="Q54" s="201"/>
    </row>
    <row r="55" spans="2:17" x14ac:dyDescent="0.2">
      <c r="B55" s="201"/>
      <c r="C55" s="196"/>
      <c r="D55" s="196"/>
      <c r="E55" s="201"/>
      <c r="F55" s="196"/>
      <c r="G55" s="196"/>
      <c r="H55" s="201"/>
      <c r="I55" s="196"/>
      <c r="J55" s="196"/>
      <c r="K55" s="201"/>
      <c r="L55" s="196"/>
      <c r="M55" s="201"/>
      <c r="N55" s="196"/>
      <c r="O55" s="201"/>
      <c r="P55" s="196"/>
      <c r="Q55" s="201"/>
    </row>
    <row r="56" spans="2:17" x14ac:dyDescent="0.2">
      <c r="B56" s="201"/>
      <c r="C56" s="196"/>
      <c r="D56" s="196"/>
      <c r="E56" s="201"/>
      <c r="F56" s="196"/>
      <c r="G56" s="196"/>
      <c r="H56" s="201"/>
      <c r="I56" s="196"/>
      <c r="J56" s="196"/>
      <c r="K56" s="201"/>
      <c r="L56" s="196"/>
      <c r="M56" s="201"/>
      <c r="N56" s="196"/>
      <c r="O56" s="201"/>
      <c r="P56" s="196"/>
      <c r="Q56" s="201"/>
    </row>
    <row r="57" spans="2:17" x14ac:dyDescent="0.2">
      <c r="B57" s="201"/>
      <c r="C57" s="196"/>
      <c r="D57" s="196"/>
      <c r="E57" s="201"/>
      <c r="F57" s="196"/>
      <c r="G57" s="196"/>
      <c r="H57" s="201"/>
      <c r="I57" s="196"/>
      <c r="J57" s="196"/>
      <c r="K57" s="201"/>
      <c r="L57" s="196"/>
      <c r="M57" s="201"/>
      <c r="N57" s="196"/>
      <c r="O57" s="201"/>
      <c r="P57" s="196"/>
      <c r="Q57" s="201"/>
    </row>
    <row r="58" spans="2:17" x14ac:dyDescent="0.2">
      <c r="B58" s="201"/>
      <c r="C58" s="196"/>
      <c r="D58" s="196"/>
      <c r="E58" s="201"/>
      <c r="F58" s="196"/>
      <c r="G58" s="196"/>
      <c r="H58" s="201"/>
      <c r="I58" s="196"/>
      <c r="J58" s="196"/>
      <c r="K58" s="201"/>
      <c r="L58" s="196"/>
      <c r="M58" s="201"/>
      <c r="N58" s="196"/>
      <c r="O58" s="201"/>
      <c r="P58" s="196"/>
      <c r="Q58" s="201"/>
    </row>
    <row r="59" spans="2:17" x14ac:dyDescent="0.2">
      <c r="B59" s="201"/>
      <c r="C59" s="196"/>
      <c r="D59" s="196"/>
      <c r="E59" s="201"/>
      <c r="F59" s="196"/>
      <c r="G59" s="196"/>
      <c r="H59" s="201"/>
      <c r="I59" s="196"/>
      <c r="J59" s="196"/>
      <c r="K59" s="201"/>
      <c r="L59" s="196"/>
      <c r="M59" s="201"/>
      <c r="N59" s="196"/>
      <c r="O59" s="201"/>
      <c r="P59" s="196"/>
      <c r="Q59" s="201"/>
    </row>
    <row r="60" spans="2:17" x14ac:dyDescent="0.2">
      <c r="B60" s="201"/>
      <c r="C60" s="196"/>
      <c r="D60" s="196"/>
      <c r="E60" s="201"/>
      <c r="F60" s="196"/>
      <c r="G60" s="196"/>
      <c r="H60" s="201"/>
      <c r="I60" s="196"/>
      <c r="J60" s="196"/>
      <c r="K60" s="201"/>
      <c r="L60" s="196"/>
      <c r="M60" s="201"/>
      <c r="N60" s="196"/>
      <c r="O60" s="201"/>
      <c r="P60" s="196"/>
      <c r="Q60" s="201"/>
    </row>
    <row r="61" spans="2:17" x14ac:dyDescent="0.2">
      <c r="B61" s="201"/>
      <c r="C61" s="196"/>
      <c r="D61" s="196"/>
      <c r="E61" s="201"/>
      <c r="F61" s="196"/>
      <c r="G61" s="196"/>
      <c r="H61" s="201"/>
      <c r="I61" s="196"/>
      <c r="J61" s="196"/>
      <c r="K61" s="201"/>
      <c r="L61" s="196"/>
      <c r="M61" s="201"/>
      <c r="N61" s="196"/>
      <c r="O61" s="201"/>
      <c r="P61" s="196"/>
      <c r="Q61" s="201"/>
    </row>
    <row r="62" spans="2:17" x14ac:dyDescent="0.2">
      <c r="B62" s="201"/>
      <c r="C62" s="196"/>
      <c r="D62" s="196"/>
      <c r="E62" s="201"/>
      <c r="F62" s="196"/>
      <c r="G62" s="196"/>
      <c r="H62" s="201"/>
      <c r="I62" s="196"/>
      <c r="J62" s="196"/>
      <c r="K62" s="201"/>
      <c r="L62" s="196"/>
      <c r="M62" s="201"/>
      <c r="N62" s="196"/>
      <c r="O62" s="201"/>
      <c r="P62" s="196"/>
      <c r="Q62" s="201"/>
    </row>
    <row r="63" spans="2:17" x14ac:dyDescent="0.2">
      <c r="B63" s="201"/>
      <c r="C63" s="196"/>
      <c r="D63" s="196"/>
      <c r="E63" s="201"/>
      <c r="F63" s="196"/>
      <c r="G63" s="196"/>
      <c r="H63" s="201"/>
      <c r="I63" s="196"/>
      <c r="J63" s="196"/>
      <c r="K63" s="201"/>
      <c r="L63" s="196"/>
      <c r="M63" s="201"/>
      <c r="N63" s="196"/>
      <c r="O63" s="201"/>
      <c r="P63" s="196"/>
      <c r="Q63" s="201"/>
    </row>
    <row r="64" spans="2:17" x14ac:dyDescent="0.2">
      <c r="B64" s="201"/>
      <c r="C64" s="196"/>
      <c r="D64" s="196"/>
      <c r="E64" s="201"/>
      <c r="F64" s="196"/>
      <c r="G64" s="196"/>
      <c r="H64" s="201"/>
      <c r="I64" s="196"/>
      <c r="J64" s="196"/>
      <c r="K64" s="201"/>
      <c r="L64" s="196"/>
      <c r="M64" s="201"/>
      <c r="N64" s="196"/>
      <c r="O64" s="201"/>
      <c r="P64" s="196"/>
      <c r="Q64" s="201"/>
    </row>
    <row r="65" spans="2:17" x14ac:dyDescent="0.2">
      <c r="B65" s="201"/>
      <c r="C65" s="196"/>
      <c r="D65" s="196"/>
      <c r="E65" s="201"/>
      <c r="F65" s="196"/>
      <c r="G65" s="196"/>
      <c r="H65" s="201"/>
      <c r="I65" s="196"/>
      <c r="J65" s="196"/>
      <c r="K65" s="201"/>
      <c r="L65" s="196"/>
      <c r="M65" s="201"/>
      <c r="N65" s="196"/>
      <c r="O65" s="201"/>
      <c r="P65" s="196"/>
      <c r="Q65" s="201"/>
    </row>
    <row r="66" spans="2:17" x14ac:dyDescent="0.2">
      <c r="B66" s="201"/>
      <c r="C66" s="196"/>
      <c r="D66" s="196"/>
      <c r="E66" s="201"/>
      <c r="F66" s="196"/>
      <c r="G66" s="196"/>
      <c r="H66" s="201"/>
      <c r="I66" s="196"/>
      <c r="J66" s="196"/>
      <c r="K66" s="201"/>
      <c r="L66" s="196"/>
      <c r="M66" s="201"/>
      <c r="N66" s="196"/>
      <c r="O66" s="201"/>
      <c r="P66" s="196"/>
      <c r="Q66" s="201"/>
    </row>
    <row r="67" spans="2:17" x14ac:dyDescent="0.2">
      <c r="B67" s="201"/>
      <c r="C67" s="196"/>
      <c r="D67" s="196"/>
      <c r="E67" s="201"/>
      <c r="F67" s="196"/>
      <c r="G67" s="196"/>
      <c r="H67" s="201"/>
      <c r="I67" s="196"/>
      <c r="J67" s="196"/>
      <c r="K67" s="201"/>
      <c r="L67" s="196"/>
      <c r="M67" s="201"/>
      <c r="N67" s="196"/>
      <c r="O67" s="201"/>
      <c r="P67" s="196"/>
      <c r="Q67" s="201"/>
    </row>
    <row r="68" spans="2:17" x14ac:dyDescent="0.2">
      <c r="B68" s="201"/>
      <c r="C68" s="196"/>
      <c r="D68" s="196"/>
      <c r="E68" s="201"/>
      <c r="F68" s="196"/>
      <c r="G68" s="196"/>
      <c r="H68" s="201"/>
      <c r="I68" s="196"/>
      <c r="J68" s="196"/>
      <c r="K68" s="201"/>
      <c r="L68" s="196"/>
      <c r="M68" s="201"/>
      <c r="N68" s="196"/>
      <c r="O68" s="201"/>
      <c r="P68" s="196"/>
      <c r="Q68" s="201"/>
    </row>
    <row r="69" spans="2:17" x14ac:dyDescent="0.2">
      <c r="B69" s="9"/>
    </row>
    <row r="70" spans="2:17" x14ac:dyDescent="0.2">
      <c r="B70" s="9"/>
    </row>
  </sheetData>
  <pageMargins left="0.7" right="0.7" top="0.75" bottom="0.75" header="0.3" footer="0.3"/>
  <pageSetup paperSize="9" orientation="portrait" horizontalDpi="300" verticalDpi="300" r:id="rId1"/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0"/>
  <sheetViews>
    <sheetView showGridLines="0" zoomScale="85" zoomScaleNormal="85" workbookViewId="0">
      <selection activeCell="M30" sqref="M30"/>
    </sheetView>
  </sheetViews>
  <sheetFormatPr defaultColWidth="9.1796875" defaultRowHeight="10" x14ac:dyDescent="0.2"/>
  <cols>
    <col min="1" max="1" width="12.453125" style="1" customWidth="1"/>
    <col min="2" max="2" width="11.1796875" style="1" customWidth="1"/>
    <col min="3" max="9" width="11.7265625" style="1" customWidth="1"/>
    <col min="10" max="10" width="11.54296875" style="1" bestFit="1" customWidth="1"/>
    <col min="11" max="11" width="13.453125" style="1" bestFit="1" customWidth="1"/>
    <col min="12" max="12" width="11.7265625" style="1" customWidth="1"/>
    <col min="13" max="13" width="27.7265625" style="1" bestFit="1" customWidth="1"/>
    <col min="14" max="16384" width="9.1796875" style="1"/>
  </cols>
  <sheetData>
    <row r="1" spans="1:17" ht="10.5" x14ac:dyDescent="0.25">
      <c r="A1" s="8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7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7" ht="23.5" x14ac:dyDescent="0.25">
      <c r="A3" s="174"/>
      <c r="B3" s="184" t="s">
        <v>50</v>
      </c>
      <c r="C3" s="184"/>
      <c r="D3" s="184" t="s">
        <v>51</v>
      </c>
      <c r="E3" s="184"/>
      <c r="F3" s="184" t="s">
        <v>52</v>
      </c>
      <c r="G3" s="184"/>
      <c r="H3" s="184" t="s">
        <v>53</v>
      </c>
      <c r="I3" s="184"/>
      <c r="J3" s="195"/>
      <c r="K3" s="195"/>
      <c r="L3" s="195"/>
    </row>
    <row r="4" spans="1:17" ht="20" x14ac:dyDescent="0.2">
      <c r="A4" s="175"/>
      <c r="B4" s="173" t="s">
        <v>12</v>
      </c>
      <c r="C4" s="173" t="s">
        <v>13</v>
      </c>
      <c r="D4" s="173" t="s">
        <v>12</v>
      </c>
      <c r="E4" s="173" t="s">
        <v>54</v>
      </c>
      <c r="F4" s="173" t="s">
        <v>12</v>
      </c>
      <c r="G4" s="173" t="s">
        <v>13</v>
      </c>
      <c r="H4" s="173" t="s">
        <v>12</v>
      </c>
      <c r="I4" s="173" t="s">
        <v>13</v>
      </c>
      <c r="J4" s="195"/>
      <c r="K4" s="195"/>
      <c r="L4" s="195"/>
    </row>
    <row r="5" spans="1:17" s="195" customFormat="1" ht="13.5" customHeight="1" x14ac:dyDescent="0.2">
      <c r="A5" s="195" t="s">
        <v>15</v>
      </c>
      <c r="B5" s="146">
        <v>13604</v>
      </c>
      <c r="C5" s="147">
        <v>6.7</v>
      </c>
      <c r="D5" s="146">
        <v>1551</v>
      </c>
      <c r="E5" s="147">
        <v>5.9</v>
      </c>
      <c r="F5" s="146">
        <v>11478</v>
      </c>
      <c r="G5" s="147">
        <v>5.6</v>
      </c>
      <c r="H5" s="146">
        <v>29860</v>
      </c>
      <c r="I5" s="147">
        <v>14.7</v>
      </c>
      <c r="J5" s="201"/>
      <c r="K5" s="201"/>
      <c r="L5" s="201"/>
      <c r="M5" s="201"/>
      <c r="N5" s="201"/>
      <c r="O5" s="201"/>
      <c r="P5" s="201"/>
      <c r="Q5" s="201"/>
    </row>
    <row r="6" spans="1:17" s="195" customFormat="1" ht="13.5" customHeight="1" x14ac:dyDescent="0.2">
      <c r="A6" s="195" t="s">
        <v>17</v>
      </c>
      <c r="B6" s="146">
        <v>14795</v>
      </c>
      <c r="C6" s="147">
        <v>6.9</v>
      </c>
      <c r="D6" s="146">
        <v>1490</v>
      </c>
      <c r="E6" s="147">
        <v>5.5</v>
      </c>
      <c r="F6" s="146">
        <v>10823</v>
      </c>
      <c r="G6" s="147">
        <v>5</v>
      </c>
      <c r="H6" s="146">
        <v>29441</v>
      </c>
      <c r="I6" s="147">
        <v>13.7</v>
      </c>
    </row>
    <row r="7" spans="1:17" s="195" customFormat="1" ht="13.5" customHeight="1" x14ac:dyDescent="0.2">
      <c r="A7" s="195" t="s">
        <v>18</v>
      </c>
      <c r="B7" s="146">
        <v>17680</v>
      </c>
      <c r="C7" s="147">
        <v>7.8</v>
      </c>
      <c r="D7" s="146">
        <v>1362</v>
      </c>
      <c r="E7" s="147">
        <v>4.7</v>
      </c>
      <c r="F7" s="146">
        <v>10392</v>
      </c>
      <c r="G7" s="147">
        <v>4.5999999999999996</v>
      </c>
      <c r="H7" s="146">
        <v>28377</v>
      </c>
      <c r="I7" s="147">
        <v>12.5</v>
      </c>
    </row>
    <row r="8" spans="1:17" s="195" customFormat="1" ht="13.5" customHeight="1" x14ac:dyDescent="0.2">
      <c r="A8" s="195" t="s">
        <v>19</v>
      </c>
      <c r="B8" s="146">
        <v>15857</v>
      </c>
      <c r="C8" s="147">
        <v>6.6</v>
      </c>
      <c r="D8" s="146">
        <v>1348</v>
      </c>
      <c r="E8" s="147">
        <v>4.4000000000000004</v>
      </c>
      <c r="F8" s="146">
        <v>9771</v>
      </c>
      <c r="G8" s="147">
        <v>4</v>
      </c>
      <c r="H8" s="146">
        <v>24590</v>
      </c>
      <c r="I8" s="147">
        <v>10.199999999999999</v>
      </c>
    </row>
    <row r="9" spans="1:17" s="195" customFormat="1" ht="13.5" customHeight="1" x14ac:dyDescent="0.2">
      <c r="A9" s="195" t="s">
        <v>20</v>
      </c>
      <c r="B9" s="146">
        <v>12432</v>
      </c>
      <c r="C9" s="147">
        <v>4.9000000000000004</v>
      </c>
      <c r="D9" s="146">
        <v>1021</v>
      </c>
      <c r="E9" s="147">
        <v>3.2</v>
      </c>
      <c r="F9" s="146">
        <v>6893</v>
      </c>
      <c r="G9" s="147">
        <v>2.7</v>
      </c>
      <c r="H9" s="146">
        <v>23651</v>
      </c>
      <c r="I9" s="147">
        <v>9.3000000000000007</v>
      </c>
    </row>
    <row r="10" spans="1:17" s="195" customFormat="1" ht="13.5" customHeight="1" x14ac:dyDescent="0.2">
      <c r="A10" s="195" t="s">
        <v>21</v>
      </c>
      <c r="B10" s="146">
        <v>11211</v>
      </c>
      <c r="C10" s="147">
        <v>4.2</v>
      </c>
      <c r="D10" s="146">
        <v>868</v>
      </c>
      <c r="E10" s="147">
        <v>2.6</v>
      </c>
      <c r="F10" s="146">
        <v>5422</v>
      </c>
      <c r="G10" s="147">
        <v>2</v>
      </c>
      <c r="H10" s="146">
        <v>24502</v>
      </c>
      <c r="I10" s="147">
        <v>9.3000000000000007</v>
      </c>
    </row>
    <row r="11" spans="1:17" s="195" customFormat="1" ht="13.5" customHeight="1" x14ac:dyDescent="0.2">
      <c r="A11" s="195" t="s">
        <v>22</v>
      </c>
      <c r="B11" s="146">
        <v>10570</v>
      </c>
      <c r="C11" s="147">
        <v>3.8</v>
      </c>
      <c r="D11" s="146">
        <v>803</v>
      </c>
      <c r="E11" s="147">
        <v>2.2000000000000002</v>
      </c>
      <c r="F11" s="146">
        <v>3638</v>
      </c>
      <c r="G11" s="147">
        <v>1.3</v>
      </c>
      <c r="H11" s="146">
        <v>25418</v>
      </c>
      <c r="I11" s="147">
        <v>9.1</v>
      </c>
    </row>
    <row r="12" spans="1:17" s="195" customFormat="1" ht="13.5" customHeight="1" x14ac:dyDescent="0.2">
      <c r="A12" s="195" t="s">
        <v>23</v>
      </c>
      <c r="B12" s="146">
        <v>11189</v>
      </c>
      <c r="C12" s="147">
        <v>3.7</v>
      </c>
      <c r="D12" s="146">
        <v>789</v>
      </c>
      <c r="E12" s="147">
        <v>2.1</v>
      </c>
      <c r="F12" s="146">
        <v>2970</v>
      </c>
      <c r="G12" s="147">
        <v>1</v>
      </c>
      <c r="H12" s="146">
        <v>25072</v>
      </c>
      <c r="I12" s="147">
        <v>8.4</v>
      </c>
    </row>
    <row r="13" spans="1:17" s="195" customFormat="1" ht="13.5" customHeight="1" x14ac:dyDescent="0.2">
      <c r="A13" s="195" t="s">
        <v>24</v>
      </c>
      <c r="B13" s="146">
        <v>11872</v>
      </c>
      <c r="C13" s="147">
        <v>3.8</v>
      </c>
      <c r="D13" s="146">
        <v>1190</v>
      </c>
      <c r="E13" s="147">
        <v>3</v>
      </c>
      <c r="F13" s="146">
        <v>2826</v>
      </c>
      <c r="G13" s="147">
        <v>0.9</v>
      </c>
      <c r="H13" s="146">
        <v>31363</v>
      </c>
      <c r="I13" s="147">
        <v>9.9</v>
      </c>
    </row>
    <row r="14" spans="1:17" s="195" customFormat="1" ht="13.5" customHeight="1" x14ac:dyDescent="0.2">
      <c r="A14" s="195" t="s">
        <v>25</v>
      </c>
      <c r="B14" s="146">
        <v>12404</v>
      </c>
      <c r="C14" s="147">
        <v>3.7</v>
      </c>
      <c r="D14" s="146">
        <v>1209</v>
      </c>
      <c r="E14" s="147">
        <v>2.8</v>
      </c>
      <c r="F14" s="146">
        <v>1483</v>
      </c>
      <c r="G14" s="147">
        <v>0.4</v>
      </c>
      <c r="H14" s="146">
        <v>32066</v>
      </c>
      <c r="I14" s="147">
        <v>9.6</v>
      </c>
    </row>
    <row r="15" spans="1:17" s="195" customFormat="1" ht="13.5" customHeight="1" x14ac:dyDescent="0.2">
      <c r="A15" s="195" t="s">
        <v>26</v>
      </c>
      <c r="B15" s="146">
        <v>13060</v>
      </c>
      <c r="C15" s="147">
        <v>3.7</v>
      </c>
      <c r="D15" s="146">
        <v>1289</v>
      </c>
      <c r="E15" s="147">
        <v>2.9</v>
      </c>
      <c r="F15" s="146">
        <v>3645</v>
      </c>
      <c r="G15" s="147">
        <v>1</v>
      </c>
      <c r="H15" s="146">
        <v>28820</v>
      </c>
      <c r="I15" s="147">
        <v>8.1999999999999993</v>
      </c>
    </row>
    <row r="16" spans="1:17" s="195" customFormat="1" ht="13.5" customHeight="1" x14ac:dyDescent="0.2">
      <c r="A16" s="195" t="s">
        <v>27</v>
      </c>
      <c r="B16" s="146">
        <v>13874</v>
      </c>
      <c r="C16" s="147">
        <v>3.7</v>
      </c>
      <c r="D16" s="146">
        <v>1320</v>
      </c>
      <c r="E16" s="147">
        <v>2.8</v>
      </c>
      <c r="F16" s="146">
        <v>5663</v>
      </c>
      <c r="G16" s="147">
        <v>1.5</v>
      </c>
      <c r="H16" s="146">
        <v>34079</v>
      </c>
      <c r="I16" s="147">
        <v>9</v>
      </c>
    </row>
    <row r="17" spans="1:9" ht="13.5" customHeight="1" x14ac:dyDescent="0.2">
      <c r="A17" s="195" t="s">
        <v>28</v>
      </c>
      <c r="B17" s="146">
        <v>16662</v>
      </c>
      <c r="C17" s="147">
        <v>4.2</v>
      </c>
      <c r="D17" s="146">
        <v>1488</v>
      </c>
      <c r="E17" s="147">
        <v>3</v>
      </c>
      <c r="F17" s="146">
        <v>8170</v>
      </c>
      <c r="G17" s="147">
        <v>2.1</v>
      </c>
      <c r="H17" s="146">
        <v>53212</v>
      </c>
      <c r="I17" s="147">
        <v>13.5</v>
      </c>
    </row>
    <row r="18" spans="1:9" ht="13.5" customHeight="1" x14ac:dyDescent="0.2">
      <c r="A18" s="195" t="s">
        <v>29</v>
      </c>
      <c r="B18" s="146">
        <v>19075</v>
      </c>
      <c r="C18" s="147">
        <v>4.5999999999999996</v>
      </c>
      <c r="D18" s="146">
        <v>1674</v>
      </c>
      <c r="E18" s="147">
        <v>3</v>
      </c>
      <c r="F18" s="146">
        <v>9161</v>
      </c>
      <c r="G18" s="147">
        <v>2.2000000000000002</v>
      </c>
      <c r="H18" s="146">
        <v>57716</v>
      </c>
      <c r="I18" s="147">
        <v>14</v>
      </c>
    </row>
    <row r="19" spans="1:9" ht="13.5" customHeight="1" x14ac:dyDescent="0.2">
      <c r="A19" s="195" t="s">
        <v>30</v>
      </c>
      <c r="B19" s="146">
        <v>22530</v>
      </c>
      <c r="C19" s="147">
        <v>5.0999999999999996</v>
      </c>
      <c r="D19" s="146">
        <v>1877</v>
      </c>
      <c r="E19" s="147">
        <v>3.3</v>
      </c>
      <c r="F19" s="146">
        <v>7960</v>
      </c>
      <c r="G19" s="147">
        <v>1.8</v>
      </c>
      <c r="H19" s="146">
        <v>55932</v>
      </c>
      <c r="I19" s="147">
        <v>12.6</v>
      </c>
    </row>
    <row r="20" spans="1:9" ht="13.5" customHeight="1" x14ac:dyDescent="0.2">
      <c r="A20" s="195" t="s">
        <v>31</v>
      </c>
      <c r="B20" s="146">
        <v>26885</v>
      </c>
      <c r="C20" s="147">
        <v>5.8</v>
      </c>
      <c r="D20" s="146">
        <v>2082</v>
      </c>
      <c r="E20" s="147">
        <v>3.5</v>
      </c>
      <c r="F20" s="146">
        <v>14127</v>
      </c>
      <c r="G20" s="147">
        <v>3.1</v>
      </c>
      <c r="H20" s="146">
        <v>80497</v>
      </c>
      <c r="I20" s="147">
        <v>17.3</v>
      </c>
    </row>
    <row r="21" spans="1:9" ht="13.5" customHeight="1" x14ac:dyDescent="0.2">
      <c r="A21" s="195" t="s">
        <v>32</v>
      </c>
      <c r="B21" s="146">
        <v>29060</v>
      </c>
      <c r="C21" s="147">
        <v>6.1</v>
      </c>
      <c r="D21" s="146">
        <v>2220</v>
      </c>
      <c r="E21" s="147">
        <v>3.7</v>
      </c>
      <c r="F21" s="146">
        <v>11907</v>
      </c>
      <c r="G21" s="147">
        <v>2.5</v>
      </c>
      <c r="H21" s="146">
        <v>70437</v>
      </c>
      <c r="I21" s="147">
        <v>14.7</v>
      </c>
    </row>
    <row r="22" spans="1:9" ht="13.5" customHeight="1" x14ac:dyDescent="0.2">
      <c r="A22" s="195" t="s">
        <v>33</v>
      </c>
      <c r="B22" s="146">
        <v>31040</v>
      </c>
      <c r="C22" s="147">
        <v>6.3</v>
      </c>
      <c r="D22" s="146">
        <v>2249</v>
      </c>
      <c r="E22" s="147">
        <v>3.4</v>
      </c>
      <c r="F22" s="146">
        <v>6869</v>
      </c>
      <c r="G22" s="147">
        <v>1.4</v>
      </c>
      <c r="H22" s="146">
        <v>70715</v>
      </c>
      <c r="I22" s="147">
        <v>14.3</v>
      </c>
    </row>
    <row r="23" spans="1:9" ht="13.5" customHeight="1" x14ac:dyDescent="0.2">
      <c r="A23" s="195" t="s">
        <v>34</v>
      </c>
      <c r="B23" s="146">
        <v>31511</v>
      </c>
      <c r="C23" s="147">
        <v>6.1</v>
      </c>
      <c r="D23" s="146">
        <v>2243</v>
      </c>
      <c r="E23" s="147">
        <v>3.2</v>
      </c>
      <c r="F23" s="146">
        <v>5461</v>
      </c>
      <c r="G23" s="147">
        <v>1.1000000000000001</v>
      </c>
      <c r="H23" s="146">
        <v>74371</v>
      </c>
      <c r="I23" s="147">
        <v>14.5</v>
      </c>
    </row>
    <row r="24" spans="1:9" ht="13.5" customHeight="1" x14ac:dyDescent="0.2">
      <c r="A24" s="7" t="s">
        <v>35</v>
      </c>
      <c r="B24" s="149">
        <v>31847</v>
      </c>
      <c r="C24" s="148">
        <v>5.9</v>
      </c>
      <c r="D24" s="149">
        <v>2209</v>
      </c>
      <c r="E24" s="148">
        <v>3</v>
      </c>
      <c r="F24" s="149">
        <v>-57</v>
      </c>
      <c r="G24" s="148">
        <v>0</v>
      </c>
      <c r="H24" s="149">
        <v>87611</v>
      </c>
      <c r="I24" s="148">
        <v>16.3</v>
      </c>
    </row>
    <row r="25" spans="1:9" ht="13.5" customHeight="1" x14ac:dyDescent="0.2">
      <c r="A25" s="7" t="s">
        <v>36</v>
      </c>
      <c r="B25" s="150">
        <v>32814</v>
      </c>
      <c r="C25" s="148">
        <v>5.7</v>
      </c>
      <c r="D25" s="149">
        <v>2149</v>
      </c>
      <c r="E25" s="148">
        <v>2.8</v>
      </c>
      <c r="F25" s="149">
        <v>-9344</v>
      </c>
      <c r="G25" s="148">
        <v>-1.6</v>
      </c>
      <c r="H25" s="149">
        <v>65690</v>
      </c>
      <c r="I25" s="148">
        <v>11.4</v>
      </c>
    </row>
    <row r="26" spans="1:9" ht="13.5" customHeight="1" x14ac:dyDescent="0.2">
      <c r="A26" s="145" t="s">
        <v>37</v>
      </c>
      <c r="B26" s="150">
        <v>32446</v>
      </c>
      <c r="C26" s="148">
        <v>5.4</v>
      </c>
      <c r="D26" s="150">
        <v>1812</v>
      </c>
      <c r="E26" s="148">
        <v>2.2000000000000002</v>
      </c>
      <c r="F26" s="150">
        <v>-11195</v>
      </c>
      <c r="G26" s="148">
        <v>-1.9</v>
      </c>
      <c r="H26" s="150">
        <v>69068</v>
      </c>
      <c r="I26" s="148">
        <v>11.4</v>
      </c>
    </row>
    <row r="27" spans="1:9" ht="13.5" customHeight="1" x14ac:dyDescent="0.2">
      <c r="A27" s="145" t="s">
        <v>38</v>
      </c>
      <c r="B27" s="150">
        <v>37863</v>
      </c>
      <c r="C27" s="153">
        <v>6.1</v>
      </c>
      <c r="D27" s="150">
        <v>1812</v>
      </c>
      <c r="E27" s="153">
        <v>2.2000000000000002</v>
      </c>
      <c r="F27" s="150">
        <v>-10401</v>
      </c>
      <c r="G27" s="153">
        <v>-1.7</v>
      </c>
      <c r="H27" s="150">
        <v>81194</v>
      </c>
      <c r="I27" s="153">
        <v>13</v>
      </c>
    </row>
    <row r="28" spans="1:9" ht="13.5" customHeight="1" x14ac:dyDescent="0.2">
      <c r="A28" s="177" t="s">
        <v>39</v>
      </c>
      <c r="B28" s="178">
        <v>68277</v>
      </c>
      <c r="C28" s="179">
        <v>11</v>
      </c>
      <c r="D28" s="178">
        <v>2084</v>
      </c>
      <c r="E28" s="179">
        <v>2.6</v>
      </c>
      <c r="F28" s="178">
        <v>19261</v>
      </c>
      <c r="G28" s="179">
        <v>3.1</v>
      </c>
      <c r="H28" s="178">
        <v>111887</v>
      </c>
      <c r="I28" s="179">
        <v>18</v>
      </c>
    </row>
    <row r="29" spans="1:9" ht="13.5" customHeight="1" x14ac:dyDescent="0.2">
      <c r="A29" s="144" t="s">
        <v>40</v>
      </c>
      <c r="B29" s="151">
        <v>98561</v>
      </c>
      <c r="C29" s="154">
        <v>15.6</v>
      </c>
      <c r="D29" s="151">
        <v>2549</v>
      </c>
      <c r="E29" s="154">
        <v>3.1</v>
      </c>
      <c r="F29" s="151">
        <v>53187</v>
      </c>
      <c r="G29" s="154">
        <v>8.4</v>
      </c>
      <c r="H29" s="151">
        <v>159612</v>
      </c>
      <c r="I29" s="154">
        <v>25.3</v>
      </c>
    </row>
    <row r="30" spans="1:9" ht="13.5" customHeight="1" x14ac:dyDescent="0.2">
      <c r="A30" s="144" t="s">
        <v>41</v>
      </c>
      <c r="B30" s="151">
        <v>121514</v>
      </c>
      <c r="C30" s="155">
        <v>18.5</v>
      </c>
      <c r="D30" s="152">
        <v>2673</v>
      </c>
      <c r="E30" s="155">
        <v>3</v>
      </c>
      <c r="F30" s="152">
        <v>75433</v>
      </c>
      <c r="G30" s="155">
        <v>11.5</v>
      </c>
      <c r="H30" s="152">
        <v>181491</v>
      </c>
      <c r="I30" s="155">
        <v>27.7</v>
      </c>
    </row>
    <row r="31" spans="1:9" ht="13.5" customHeight="1" x14ac:dyDescent="0.2">
      <c r="A31" s="144" t="s">
        <v>42</v>
      </c>
      <c r="B31" s="151">
        <v>140643</v>
      </c>
      <c r="C31" s="155">
        <v>20.7</v>
      </c>
      <c r="D31" s="152">
        <v>2869</v>
      </c>
      <c r="E31" s="155">
        <v>3.2</v>
      </c>
      <c r="F31" s="152">
        <v>91771</v>
      </c>
      <c r="G31" s="155">
        <v>13.5</v>
      </c>
      <c r="H31" s="152">
        <v>191407</v>
      </c>
      <c r="I31" s="155">
        <v>28.2</v>
      </c>
    </row>
    <row r="32" spans="1:9" ht="13.5" customHeight="1" x14ac:dyDescent="0.2">
      <c r="A32" s="144" t="s">
        <v>55</v>
      </c>
      <c r="B32" s="151">
        <v>157549</v>
      </c>
      <c r="C32" s="155">
        <v>22.3</v>
      </c>
      <c r="D32" s="152">
        <v>3079</v>
      </c>
      <c r="E32" s="155">
        <v>3.3</v>
      </c>
      <c r="F32" s="152">
        <v>104347</v>
      </c>
      <c r="G32" s="155">
        <v>14.7</v>
      </c>
      <c r="H32" s="152">
        <v>192269</v>
      </c>
      <c r="I32" s="155">
        <v>27.2</v>
      </c>
    </row>
    <row r="33" spans="1:14" ht="13.5" customHeight="1" x14ac:dyDescent="0.2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</row>
    <row r="34" spans="1:14" ht="13.5" customHeight="1" x14ac:dyDescent="0.35">
      <c r="A34" s="195" t="s">
        <v>44</v>
      </c>
      <c r="B34" s="194"/>
      <c r="C34" s="194"/>
      <c r="D34" s="194"/>
      <c r="E34" s="194"/>
      <c r="F34" s="194"/>
      <c r="G34" s="194"/>
      <c r="H34" s="194"/>
      <c r="I34" s="194"/>
      <c r="J34" s="195"/>
      <c r="K34" s="195"/>
      <c r="L34" s="195"/>
      <c r="M34" s="195"/>
      <c r="N34" s="195"/>
    </row>
    <row r="35" spans="1:14" ht="13.5" customHeight="1" x14ac:dyDescent="0.35">
      <c r="A35" s="195" t="s">
        <v>45</v>
      </c>
      <c r="B35" s="194"/>
      <c r="C35" s="194"/>
      <c r="D35" s="194"/>
      <c r="E35" s="194"/>
      <c r="F35" s="194"/>
      <c r="G35" s="194"/>
      <c r="H35" s="194"/>
      <c r="I35" s="194"/>
      <c r="J35" s="195"/>
      <c r="K35" s="195"/>
      <c r="L35" s="5"/>
      <c r="M35" s="9"/>
      <c r="N35" s="6"/>
    </row>
    <row r="36" spans="1:14" ht="13.5" customHeight="1" x14ac:dyDescent="0.35">
      <c r="A36" s="195" t="s">
        <v>46</v>
      </c>
      <c r="B36" s="194"/>
      <c r="C36" s="194"/>
      <c r="D36" s="194"/>
      <c r="E36" s="194"/>
      <c r="F36" s="194"/>
      <c r="G36" s="194"/>
      <c r="H36" s="194"/>
      <c r="I36" s="194"/>
      <c r="J36" s="195"/>
      <c r="K36" s="195"/>
      <c r="L36" s="167"/>
      <c r="M36" s="9"/>
      <c r="N36" s="6"/>
    </row>
    <row r="37" spans="1:14" ht="13.5" customHeight="1" x14ac:dyDescent="0.35">
      <c r="A37" s="195" t="s">
        <v>47</v>
      </c>
      <c r="B37" s="194"/>
      <c r="C37" s="194"/>
      <c r="D37" s="194"/>
      <c r="E37" s="194"/>
      <c r="F37" s="194"/>
      <c r="G37" s="194"/>
      <c r="H37" s="194"/>
      <c r="I37" s="194"/>
      <c r="J37" s="195"/>
      <c r="K37" s="195"/>
      <c r="L37" s="5"/>
      <c r="M37" s="9"/>
      <c r="N37" s="6"/>
    </row>
    <row r="38" spans="1:14" ht="13.5" customHeight="1" x14ac:dyDescent="0.35">
      <c r="A38" s="195" t="s">
        <v>56</v>
      </c>
      <c r="B38" s="194"/>
      <c r="C38" s="194"/>
      <c r="D38" s="194"/>
      <c r="E38" s="194"/>
      <c r="F38" s="194"/>
      <c r="G38" s="194"/>
      <c r="H38" s="194"/>
      <c r="I38" s="194"/>
      <c r="J38" s="195"/>
      <c r="K38" s="195"/>
      <c r="L38" s="5"/>
      <c r="M38" s="9"/>
      <c r="N38" s="6"/>
    </row>
    <row r="39" spans="1:14" ht="21.65" customHeight="1" x14ac:dyDescent="0.2">
      <c r="A39" s="204" t="s">
        <v>57</v>
      </c>
      <c r="B39" s="204"/>
      <c r="C39" s="204"/>
      <c r="D39" s="204"/>
      <c r="E39" s="204"/>
      <c r="F39" s="204"/>
      <c r="G39" s="204"/>
      <c r="H39" s="204"/>
      <c r="I39" s="204"/>
      <c r="J39" s="195"/>
      <c r="K39" s="195"/>
      <c r="L39" s="5"/>
      <c r="M39" s="9"/>
      <c r="N39" s="6"/>
    </row>
    <row r="40" spans="1:14" ht="13.5" customHeight="1" x14ac:dyDescent="0.35">
      <c r="A40" s="195" t="s">
        <v>58</v>
      </c>
      <c r="B40" s="194"/>
      <c r="C40" s="194"/>
      <c r="D40" s="194"/>
      <c r="E40" s="194"/>
      <c r="F40" s="194"/>
      <c r="G40" s="194"/>
      <c r="H40" s="194"/>
      <c r="I40" s="194"/>
      <c r="J40" s="195"/>
      <c r="K40" s="195"/>
      <c r="L40" s="5"/>
      <c r="M40" s="9"/>
      <c r="N40" s="6"/>
    </row>
    <row r="41" spans="1:14" ht="13.5" customHeight="1" x14ac:dyDescent="0.2">
      <c r="A41" s="195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5"/>
      <c r="M41" s="9"/>
      <c r="N41" s="6"/>
    </row>
    <row r="42" spans="1:14" ht="13.5" customHeight="1" x14ac:dyDescent="0.2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5"/>
      <c r="M42" s="9"/>
      <c r="N42" s="195"/>
    </row>
    <row r="43" spans="1:14" ht="13.5" customHeight="1" x14ac:dyDescent="0.2">
      <c r="A43" s="19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5"/>
      <c r="M43" s="9"/>
      <c r="N43" s="195"/>
    </row>
    <row r="44" spans="1:14" x14ac:dyDescent="0.2">
      <c r="B44" s="201"/>
      <c r="C44" s="196"/>
      <c r="D44" s="201"/>
      <c r="E44" s="196"/>
      <c r="F44" s="201"/>
      <c r="G44" s="196"/>
      <c r="H44" s="201"/>
      <c r="I44" s="196"/>
    </row>
    <row r="45" spans="1:14" x14ac:dyDescent="0.2">
      <c r="B45" s="201"/>
      <c r="C45" s="196"/>
      <c r="D45" s="201"/>
      <c r="E45" s="196"/>
      <c r="F45" s="201"/>
      <c r="G45" s="196"/>
      <c r="H45" s="201"/>
      <c r="I45" s="196"/>
    </row>
    <row r="46" spans="1:14" x14ac:dyDescent="0.2">
      <c r="A46" s="195"/>
      <c r="B46" s="201"/>
      <c r="C46" s="196"/>
      <c r="D46" s="201"/>
      <c r="E46" s="196"/>
      <c r="F46" s="201"/>
      <c r="G46" s="196"/>
      <c r="H46" s="201"/>
      <c r="I46" s="196"/>
      <c r="J46" s="195"/>
      <c r="K46" s="195"/>
      <c r="L46" s="195"/>
      <c r="M46" s="195"/>
      <c r="N46" s="195"/>
    </row>
    <row r="47" spans="1:14" x14ac:dyDescent="0.2">
      <c r="B47" s="201"/>
      <c r="C47" s="196"/>
      <c r="D47" s="201"/>
      <c r="E47" s="196"/>
      <c r="F47" s="201"/>
      <c r="G47" s="196"/>
      <c r="H47" s="201"/>
      <c r="I47" s="196"/>
    </row>
    <row r="48" spans="1:14" x14ac:dyDescent="0.2">
      <c r="B48" s="201"/>
      <c r="C48" s="196"/>
      <c r="D48" s="201"/>
      <c r="E48" s="196"/>
      <c r="F48" s="201"/>
      <c r="G48" s="196"/>
      <c r="H48" s="201"/>
      <c r="I48" s="196"/>
    </row>
    <row r="49" spans="2:9" x14ac:dyDescent="0.2">
      <c r="B49" s="201"/>
      <c r="C49" s="196"/>
      <c r="D49" s="201"/>
      <c r="E49" s="196"/>
      <c r="F49" s="201"/>
      <c r="G49" s="196"/>
      <c r="H49" s="201"/>
      <c r="I49" s="196"/>
    </row>
    <row r="50" spans="2:9" x14ac:dyDescent="0.2">
      <c r="B50" s="201"/>
      <c r="C50" s="196"/>
      <c r="D50" s="201"/>
      <c r="E50" s="196"/>
      <c r="F50" s="201"/>
      <c r="G50" s="196"/>
      <c r="H50" s="201"/>
      <c r="I50" s="196"/>
    </row>
    <row r="51" spans="2:9" x14ac:dyDescent="0.2">
      <c r="B51" s="201"/>
      <c r="C51" s="196"/>
      <c r="D51" s="201"/>
      <c r="E51" s="196"/>
      <c r="F51" s="201"/>
      <c r="G51" s="196"/>
      <c r="H51" s="201"/>
      <c r="I51" s="196"/>
    </row>
    <row r="52" spans="2:9" x14ac:dyDescent="0.2">
      <c r="B52" s="201"/>
      <c r="C52" s="196"/>
      <c r="D52" s="201"/>
      <c r="E52" s="196"/>
      <c r="F52" s="201"/>
      <c r="G52" s="196"/>
      <c r="H52" s="201"/>
      <c r="I52" s="196"/>
    </row>
    <row r="53" spans="2:9" x14ac:dyDescent="0.2">
      <c r="B53" s="201"/>
      <c r="C53" s="196"/>
      <c r="D53" s="201"/>
      <c r="E53" s="196"/>
      <c r="F53" s="201"/>
      <c r="G53" s="196"/>
      <c r="H53" s="201"/>
      <c r="I53" s="196"/>
    </row>
    <row r="54" spans="2:9" x14ac:dyDescent="0.2">
      <c r="B54" s="201"/>
      <c r="C54" s="196"/>
      <c r="D54" s="201"/>
      <c r="E54" s="196"/>
      <c r="F54" s="201"/>
      <c r="G54" s="196"/>
      <c r="H54" s="201"/>
      <c r="I54" s="196"/>
    </row>
    <row r="55" spans="2:9" x14ac:dyDescent="0.2">
      <c r="B55" s="201"/>
      <c r="C55" s="196"/>
      <c r="D55" s="201"/>
      <c r="E55" s="196"/>
      <c r="F55" s="201"/>
      <c r="G55" s="196"/>
      <c r="H55" s="201"/>
      <c r="I55" s="196"/>
    </row>
    <row r="56" spans="2:9" x14ac:dyDescent="0.2">
      <c r="B56" s="201"/>
      <c r="C56" s="196"/>
      <c r="D56" s="201"/>
      <c r="E56" s="196"/>
      <c r="F56" s="201"/>
      <c r="G56" s="196"/>
      <c r="H56" s="201"/>
      <c r="I56" s="196"/>
    </row>
    <row r="57" spans="2:9" x14ac:dyDescent="0.2">
      <c r="B57" s="201"/>
      <c r="C57" s="196"/>
      <c r="D57" s="201"/>
      <c r="E57" s="196"/>
      <c r="F57" s="201"/>
      <c r="G57" s="196"/>
      <c r="H57" s="201"/>
      <c r="I57" s="196"/>
    </row>
    <row r="58" spans="2:9" x14ac:dyDescent="0.2">
      <c r="B58" s="201"/>
      <c r="C58" s="196"/>
      <c r="D58" s="201"/>
      <c r="E58" s="196"/>
      <c r="F58" s="201"/>
      <c r="G58" s="196"/>
      <c r="H58" s="201"/>
      <c r="I58" s="196"/>
    </row>
    <row r="59" spans="2:9" x14ac:dyDescent="0.2">
      <c r="B59" s="201"/>
      <c r="C59" s="196"/>
      <c r="D59" s="201"/>
      <c r="E59" s="196"/>
      <c r="F59" s="201"/>
      <c r="G59" s="196"/>
      <c r="H59" s="201"/>
      <c r="I59" s="196"/>
    </row>
    <row r="60" spans="2:9" x14ac:dyDescent="0.2">
      <c r="B60" s="201"/>
      <c r="C60" s="196"/>
      <c r="D60" s="201"/>
      <c r="E60" s="196"/>
      <c r="F60" s="201"/>
      <c r="G60" s="196"/>
      <c r="H60" s="201"/>
      <c r="I60" s="196"/>
    </row>
    <row r="61" spans="2:9" x14ac:dyDescent="0.2">
      <c r="B61" s="201"/>
      <c r="C61" s="196"/>
      <c r="D61" s="201"/>
      <c r="E61" s="196"/>
      <c r="F61" s="201"/>
      <c r="G61" s="196"/>
      <c r="H61" s="201"/>
      <c r="I61" s="196"/>
    </row>
    <row r="62" spans="2:9" x14ac:dyDescent="0.2">
      <c r="B62" s="201"/>
      <c r="C62" s="196"/>
      <c r="D62" s="201"/>
      <c r="E62" s="196"/>
      <c r="F62" s="201"/>
      <c r="G62" s="196"/>
      <c r="H62" s="201"/>
      <c r="I62" s="196"/>
    </row>
    <row r="63" spans="2:9" x14ac:dyDescent="0.2">
      <c r="B63" s="201"/>
      <c r="C63" s="196"/>
      <c r="D63" s="201"/>
      <c r="E63" s="196"/>
      <c r="F63" s="201"/>
      <c r="G63" s="196"/>
      <c r="H63" s="201"/>
      <c r="I63" s="196"/>
    </row>
    <row r="64" spans="2:9" x14ac:dyDescent="0.2">
      <c r="B64" s="201"/>
      <c r="C64" s="196"/>
      <c r="D64" s="201"/>
      <c r="E64" s="196"/>
      <c r="F64" s="201"/>
      <c r="G64" s="196"/>
      <c r="H64" s="201"/>
      <c r="I64" s="196"/>
    </row>
    <row r="65" spans="2:9" x14ac:dyDescent="0.2">
      <c r="B65" s="201"/>
      <c r="C65" s="196"/>
      <c r="D65" s="201"/>
      <c r="E65" s="196"/>
      <c r="F65" s="201"/>
      <c r="G65" s="196"/>
      <c r="H65" s="201"/>
      <c r="I65" s="196"/>
    </row>
    <row r="66" spans="2:9" x14ac:dyDescent="0.2">
      <c r="B66" s="201"/>
      <c r="C66" s="196"/>
      <c r="D66" s="201"/>
      <c r="E66" s="196"/>
      <c r="F66" s="201"/>
      <c r="G66" s="196"/>
      <c r="H66" s="201"/>
      <c r="I66" s="196"/>
    </row>
    <row r="67" spans="2:9" x14ac:dyDescent="0.2">
      <c r="B67" s="201"/>
      <c r="C67" s="196"/>
      <c r="D67" s="201"/>
      <c r="E67" s="196"/>
      <c r="F67" s="201"/>
      <c r="G67" s="196"/>
      <c r="H67" s="201"/>
      <c r="I67" s="196"/>
    </row>
    <row r="68" spans="2:9" x14ac:dyDescent="0.2">
      <c r="B68" s="201"/>
      <c r="C68" s="196"/>
      <c r="D68" s="201"/>
      <c r="E68" s="196"/>
      <c r="F68" s="201"/>
      <c r="G68" s="196"/>
      <c r="H68" s="201"/>
      <c r="I68" s="196"/>
    </row>
    <row r="69" spans="2:9" x14ac:dyDescent="0.2">
      <c r="B69" s="201"/>
      <c r="C69" s="196"/>
      <c r="D69" s="201"/>
      <c r="E69" s="196"/>
      <c r="F69" s="201"/>
      <c r="G69" s="196"/>
      <c r="H69" s="201"/>
      <c r="I69" s="196"/>
    </row>
    <row r="70" spans="2:9" x14ac:dyDescent="0.2">
      <c r="B70" s="201"/>
      <c r="C70" s="196"/>
      <c r="D70" s="201"/>
      <c r="E70" s="196"/>
      <c r="F70" s="201"/>
      <c r="G70" s="196"/>
      <c r="H70" s="201"/>
      <c r="I70" s="196"/>
    </row>
    <row r="71" spans="2:9" x14ac:dyDescent="0.2">
      <c r="B71" s="201"/>
      <c r="C71" s="196"/>
      <c r="D71" s="201"/>
      <c r="E71" s="196"/>
      <c r="F71" s="201"/>
      <c r="G71" s="196"/>
      <c r="H71" s="201"/>
      <c r="I71" s="196"/>
    </row>
    <row r="72" spans="2:9" x14ac:dyDescent="0.2">
      <c r="B72" s="201"/>
    </row>
    <row r="73" spans="2:9" x14ac:dyDescent="0.2">
      <c r="B73" s="201"/>
    </row>
    <row r="74" spans="2:9" x14ac:dyDescent="0.2">
      <c r="B74" s="201"/>
    </row>
    <row r="75" spans="2:9" x14ac:dyDescent="0.2">
      <c r="B75" s="201"/>
    </row>
    <row r="76" spans="2:9" x14ac:dyDescent="0.2">
      <c r="B76" s="201"/>
    </row>
    <row r="77" spans="2:9" x14ac:dyDescent="0.2">
      <c r="B77" s="201"/>
    </row>
    <row r="78" spans="2:9" x14ac:dyDescent="0.2">
      <c r="B78" s="201"/>
    </row>
    <row r="79" spans="2:9" x14ac:dyDescent="0.2">
      <c r="B79" s="201"/>
    </row>
    <row r="80" spans="2:9" x14ac:dyDescent="0.2">
      <c r="B80" s="201"/>
    </row>
    <row r="81" spans="2:2" x14ac:dyDescent="0.2">
      <c r="B81" s="201"/>
    </row>
    <row r="82" spans="2:2" x14ac:dyDescent="0.2">
      <c r="B82" s="201"/>
    </row>
    <row r="83" spans="2:2" x14ac:dyDescent="0.2">
      <c r="B83" s="201"/>
    </row>
    <row r="84" spans="2:2" x14ac:dyDescent="0.2">
      <c r="B84" s="201"/>
    </row>
    <row r="85" spans="2:2" x14ac:dyDescent="0.2">
      <c r="B85" s="201"/>
    </row>
    <row r="86" spans="2:2" x14ac:dyDescent="0.2">
      <c r="B86" s="201"/>
    </row>
    <row r="87" spans="2:2" x14ac:dyDescent="0.2">
      <c r="B87" s="201"/>
    </row>
    <row r="88" spans="2:2" x14ac:dyDescent="0.2">
      <c r="B88" s="201"/>
    </row>
    <row r="89" spans="2:2" x14ac:dyDescent="0.2">
      <c r="B89" s="201"/>
    </row>
    <row r="90" spans="2:2" x14ac:dyDescent="0.2">
      <c r="B90" s="201"/>
    </row>
    <row r="91" spans="2:2" x14ac:dyDescent="0.2">
      <c r="B91" s="201"/>
    </row>
    <row r="92" spans="2:2" x14ac:dyDescent="0.2">
      <c r="B92" s="201"/>
    </row>
    <row r="93" spans="2:2" x14ac:dyDescent="0.2">
      <c r="B93" s="201"/>
    </row>
    <row r="94" spans="2:2" x14ac:dyDescent="0.2">
      <c r="B94" s="201"/>
    </row>
    <row r="95" spans="2:2" x14ac:dyDescent="0.2">
      <c r="B95" s="201"/>
    </row>
    <row r="96" spans="2:2" x14ac:dyDescent="0.2">
      <c r="B96" s="201"/>
    </row>
    <row r="97" spans="2:2" x14ac:dyDescent="0.2">
      <c r="B97" s="201"/>
    </row>
    <row r="98" spans="2:2" x14ac:dyDescent="0.2">
      <c r="B98" s="201"/>
    </row>
    <row r="99" spans="2:2" x14ac:dyDescent="0.2">
      <c r="B99" s="201"/>
    </row>
    <row r="100" spans="2:2" x14ac:dyDescent="0.2">
      <c r="B100" s="201"/>
    </row>
    <row r="101" spans="2:2" x14ac:dyDescent="0.2">
      <c r="B101" s="201"/>
    </row>
    <row r="102" spans="2:2" x14ac:dyDescent="0.2">
      <c r="B102" s="201"/>
    </row>
    <row r="103" spans="2:2" x14ac:dyDescent="0.2">
      <c r="B103" s="201"/>
    </row>
    <row r="104" spans="2:2" x14ac:dyDescent="0.2">
      <c r="B104" s="201"/>
    </row>
    <row r="105" spans="2:2" x14ac:dyDescent="0.2">
      <c r="B105" s="201"/>
    </row>
    <row r="106" spans="2:2" x14ac:dyDescent="0.2">
      <c r="B106" s="201"/>
    </row>
    <row r="107" spans="2:2" x14ac:dyDescent="0.2">
      <c r="B107" s="201"/>
    </row>
    <row r="108" spans="2:2" x14ac:dyDescent="0.2">
      <c r="B108" s="201"/>
    </row>
    <row r="109" spans="2:2" x14ac:dyDescent="0.2">
      <c r="B109" s="201"/>
    </row>
    <row r="110" spans="2:2" x14ac:dyDescent="0.2">
      <c r="B110" s="201"/>
    </row>
    <row r="111" spans="2:2" x14ac:dyDescent="0.2">
      <c r="B111" s="201"/>
    </row>
    <row r="112" spans="2:2" x14ac:dyDescent="0.2">
      <c r="B112" s="201"/>
    </row>
    <row r="113" spans="2:2" x14ac:dyDescent="0.2">
      <c r="B113" s="201"/>
    </row>
    <row r="114" spans="2:2" x14ac:dyDescent="0.2">
      <c r="B114" s="201"/>
    </row>
    <row r="115" spans="2:2" x14ac:dyDescent="0.2">
      <c r="B115" s="201"/>
    </row>
    <row r="116" spans="2:2" x14ac:dyDescent="0.2">
      <c r="B116" s="201"/>
    </row>
    <row r="117" spans="2:2" x14ac:dyDescent="0.2">
      <c r="B117" s="201"/>
    </row>
    <row r="118" spans="2:2" x14ac:dyDescent="0.2">
      <c r="B118" s="201"/>
    </row>
    <row r="119" spans="2:2" x14ac:dyDescent="0.2">
      <c r="B119" s="201"/>
    </row>
    <row r="120" spans="2:2" x14ac:dyDescent="0.2">
      <c r="B120" s="201"/>
    </row>
    <row r="121" spans="2:2" x14ac:dyDescent="0.2">
      <c r="B121" s="201"/>
    </row>
    <row r="122" spans="2:2" x14ac:dyDescent="0.2">
      <c r="B122" s="201"/>
    </row>
    <row r="123" spans="2:2" x14ac:dyDescent="0.2">
      <c r="B123" s="201"/>
    </row>
    <row r="124" spans="2:2" x14ac:dyDescent="0.2">
      <c r="B124" s="201"/>
    </row>
    <row r="125" spans="2:2" x14ac:dyDescent="0.2">
      <c r="B125" s="201"/>
    </row>
    <row r="126" spans="2:2" x14ac:dyDescent="0.2">
      <c r="B126" s="201"/>
    </row>
    <row r="127" spans="2:2" x14ac:dyDescent="0.2">
      <c r="B127" s="201"/>
    </row>
    <row r="128" spans="2:2" x14ac:dyDescent="0.2">
      <c r="B128" s="201"/>
    </row>
    <row r="129" spans="2:2" x14ac:dyDescent="0.2">
      <c r="B129" s="201"/>
    </row>
    <row r="130" spans="2:2" x14ac:dyDescent="0.2">
      <c r="B130" s="201"/>
    </row>
  </sheetData>
  <mergeCells count="1">
    <mergeCell ref="A39:I39"/>
  </mergeCells>
  <pageMargins left="0.7" right="0.7" top="0.75" bottom="0.75" header="0.3" footer="0.3"/>
  <pageSetup paperSize="9" orientation="portrait" horizontalDpi="300" verticalDpi="300" r:id="rId1"/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2AC3C-24D9-4FA4-9909-534E70F779CB}">
  <dimension ref="A1:Q42"/>
  <sheetViews>
    <sheetView showGridLines="0" zoomScaleNormal="100" workbookViewId="0">
      <selection activeCell="A5" sqref="A1:XFD5"/>
    </sheetView>
  </sheetViews>
  <sheetFormatPr defaultColWidth="9.1796875" defaultRowHeight="10" x14ac:dyDescent="0.2"/>
  <cols>
    <col min="1" max="1" width="7.453125" style="1" bestFit="1" customWidth="1"/>
    <col min="2" max="2" width="10.453125" style="1" bestFit="1" customWidth="1"/>
    <col min="3" max="3" width="10.1796875" style="1" bestFit="1" customWidth="1"/>
    <col min="4" max="4" width="9.81640625" style="1" bestFit="1" customWidth="1"/>
    <col min="5" max="6" width="13.1796875" style="1" bestFit="1" customWidth="1"/>
    <col min="7" max="7" width="11.453125" style="1" bestFit="1" customWidth="1"/>
    <col min="8" max="8" width="10.81640625" style="1" bestFit="1" customWidth="1"/>
    <col min="9" max="9" width="14.7265625" style="1" bestFit="1" customWidth="1"/>
    <col min="10" max="10" width="17.7265625" style="1" bestFit="1" customWidth="1"/>
    <col min="11" max="11" width="8.7265625" style="1" bestFit="1" customWidth="1"/>
    <col min="12" max="12" width="5.1796875" style="1" bestFit="1" customWidth="1"/>
    <col min="13" max="13" width="11.81640625" style="1" customWidth="1"/>
    <col min="14" max="14" width="11.81640625" style="1" hidden="1" customWidth="1"/>
    <col min="15" max="15" width="11.7265625" style="1" bestFit="1" customWidth="1"/>
    <col min="16" max="16" width="16.453125" style="1" bestFit="1" customWidth="1"/>
    <col min="17" max="17" width="14.7265625" style="1" bestFit="1" customWidth="1"/>
    <col min="18" max="16384" width="9.1796875" style="1"/>
  </cols>
  <sheetData>
    <row r="1" spans="1:15" ht="10.5" x14ac:dyDescent="0.25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95"/>
      <c r="N1" s="195"/>
      <c r="O1" s="195"/>
    </row>
    <row r="2" spans="1:15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22.5" x14ac:dyDescent="0.25">
      <c r="A3" s="174"/>
      <c r="B3" s="184" t="s">
        <v>60</v>
      </c>
      <c r="C3" s="184" t="s">
        <v>7</v>
      </c>
      <c r="D3" s="184" t="s">
        <v>8</v>
      </c>
      <c r="E3" s="184"/>
      <c r="F3" s="184" t="s">
        <v>61</v>
      </c>
      <c r="G3" s="184"/>
      <c r="H3" s="184" t="s">
        <v>10</v>
      </c>
      <c r="I3" s="184"/>
      <c r="J3" s="184" t="s">
        <v>62</v>
      </c>
      <c r="K3" s="195"/>
      <c r="L3" s="195"/>
      <c r="M3" s="195"/>
      <c r="N3" s="195"/>
      <c r="O3" s="195"/>
    </row>
    <row r="4" spans="1:15" x14ac:dyDescent="0.2">
      <c r="A4" s="172"/>
      <c r="B4" s="176" t="s">
        <v>12</v>
      </c>
      <c r="C4" s="176" t="s">
        <v>12</v>
      </c>
      <c r="D4" s="176" t="s">
        <v>12</v>
      </c>
      <c r="E4" s="176" t="s">
        <v>13</v>
      </c>
      <c r="F4" s="176" t="s">
        <v>12</v>
      </c>
      <c r="G4" s="176" t="s">
        <v>13</v>
      </c>
      <c r="H4" s="176" t="s">
        <v>12</v>
      </c>
      <c r="I4" s="176" t="s">
        <v>13</v>
      </c>
      <c r="J4" s="176" t="s">
        <v>12</v>
      </c>
      <c r="K4" s="192"/>
      <c r="L4" s="192"/>
      <c r="M4" s="192"/>
      <c r="N4" s="192"/>
      <c r="O4" s="192"/>
    </row>
    <row r="5" spans="1:15" s="195" customFormat="1" ht="13.5" customHeight="1" x14ac:dyDescent="0.2">
      <c r="A5" s="195" t="s">
        <v>15</v>
      </c>
      <c r="B5" s="158" t="s">
        <v>16</v>
      </c>
      <c r="C5" s="158" t="s">
        <v>16</v>
      </c>
      <c r="D5" s="158" t="s">
        <v>16</v>
      </c>
      <c r="E5" s="202" t="s">
        <v>16</v>
      </c>
      <c r="F5" s="158" t="s">
        <v>16</v>
      </c>
      <c r="G5" s="202" t="s">
        <v>16</v>
      </c>
      <c r="H5" s="158" t="s">
        <v>16</v>
      </c>
      <c r="I5" s="197" t="s">
        <v>16</v>
      </c>
      <c r="J5" s="157">
        <v>203428</v>
      </c>
      <c r="K5" s="196"/>
    </row>
    <row r="6" spans="1:15" s="195" customFormat="1" ht="13.5" customHeight="1" x14ac:dyDescent="0.2">
      <c r="A6" s="195" t="s">
        <v>17</v>
      </c>
      <c r="B6" s="158" t="s">
        <v>16</v>
      </c>
      <c r="C6" s="158" t="s">
        <v>16</v>
      </c>
      <c r="D6" s="158" t="s">
        <v>16</v>
      </c>
      <c r="E6" s="202" t="s">
        <v>16</v>
      </c>
      <c r="F6" s="158" t="s">
        <v>16</v>
      </c>
      <c r="G6" s="202" t="s">
        <v>16</v>
      </c>
      <c r="H6" s="158" t="s">
        <v>16</v>
      </c>
      <c r="I6" s="197" t="s">
        <v>16</v>
      </c>
      <c r="J6" s="157">
        <v>214695</v>
      </c>
      <c r="K6" s="196"/>
    </row>
    <row r="7" spans="1:15" s="195" customFormat="1" ht="13.5" customHeight="1" x14ac:dyDescent="0.2">
      <c r="A7" s="195" t="s">
        <v>18</v>
      </c>
      <c r="B7" s="158" t="s">
        <v>16</v>
      </c>
      <c r="C7" s="158" t="s">
        <v>16</v>
      </c>
      <c r="D7" s="158" t="s">
        <v>16</v>
      </c>
      <c r="E7" s="202" t="s">
        <v>16</v>
      </c>
      <c r="F7" s="158" t="s">
        <v>16</v>
      </c>
      <c r="G7" s="202" t="s">
        <v>16</v>
      </c>
      <c r="H7" s="158" t="s">
        <v>16</v>
      </c>
      <c r="I7" s="197" t="s">
        <v>16</v>
      </c>
      <c r="J7" s="157">
        <v>226441</v>
      </c>
      <c r="K7" s="196"/>
    </row>
    <row r="8" spans="1:15" s="195" customFormat="1" ht="13.5" customHeight="1" x14ac:dyDescent="0.2">
      <c r="A8" s="195" t="s">
        <v>19</v>
      </c>
      <c r="B8" s="158">
        <v>40271</v>
      </c>
      <c r="C8" s="158">
        <v>37763</v>
      </c>
      <c r="D8" s="158">
        <v>2508</v>
      </c>
      <c r="E8" s="197">
        <v>1</v>
      </c>
      <c r="F8" s="158">
        <v>5460</v>
      </c>
      <c r="G8" s="197">
        <v>2.2999999999999998</v>
      </c>
      <c r="H8" s="158">
        <v>523</v>
      </c>
      <c r="I8" s="197">
        <v>0.2</v>
      </c>
      <c r="J8" s="157">
        <v>241679</v>
      </c>
      <c r="K8" s="196"/>
    </row>
    <row r="9" spans="1:15" s="195" customFormat="1" ht="13.5" customHeight="1" x14ac:dyDescent="0.2">
      <c r="A9" s="195" t="s">
        <v>20</v>
      </c>
      <c r="B9" s="158">
        <v>43960</v>
      </c>
      <c r="C9" s="158">
        <v>41731</v>
      </c>
      <c r="D9" s="158">
        <v>2229</v>
      </c>
      <c r="E9" s="197">
        <v>0.9</v>
      </c>
      <c r="F9" s="158">
        <v>5365</v>
      </c>
      <c r="G9" s="197">
        <v>2.1</v>
      </c>
      <c r="H9" s="158">
        <v>1081</v>
      </c>
      <c r="I9" s="197">
        <v>0.4</v>
      </c>
      <c r="J9" s="157">
        <v>255166</v>
      </c>
      <c r="K9" s="196"/>
    </row>
    <row r="10" spans="1:15" s="195" customFormat="1" ht="13.5" customHeight="1" x14ac:dyDescent="0.2">
      <c r="A10" s="195" t="s">
        <v>21</v>
      </c>
      <c r="B10" s="158">
        <v>43666</v>
      </c>
      <c r="C10" s="158">
        <v>41320</v>
      </c>
      <c r="D10" s="158">
        <v>2346</v>
      </c>
      <c r="E10" s="197">
        <v>0.9</v>
      </c>
      <c r="F10" s="158">
        <v>6080</v>
      </c>
      <c r="G10" s="197">
        <v>2.2999999999999998</v>
      </c>
      <c r="H10" s="158">
        <v>16</v>
      </c>
      <c r="I10" s="197">
        <v>0</v>
      </c>
      <c r="J10" s="157">
        <v>264592</v>
      </c>
      <c r="K10" s="196"/>
    </row>
    <row r="11" spans="1:15" s="195" customFormat="1" ht="13.5" customHeight="1" x14ac:dyDescent="0.2">
      <c r="A11" s="195" t="s">
        <v>22</v>
      </c>
      <c r="B11" s="158">
        <v>45865</v>
      </c>
      <c r="C11" s="158">
        <v>44209</v>
      </c>
      <c r="D11" s="158">
        <v>1656</v>
      </c>
      <c r="E11" s="197">
        <v>0.6</v>
      </c>
      <c r="F11" s="158">
        <v>6697</v>
      </c>
      <c r="G11" s="197">
        <v>2.4</v>
      </c>
      <c r="H11" s="158">
        <v>-747</v>
      </c>
      <c r="I11" s="197">
        <v>-0.3</v>
      </c>
      <c r="J11" s="157">
        <v>279119</v>
      </c>
      <c r="K11" s="196"/>
    </row>
    <row r="12" spans="1:15" s="195" customFormat="1" ht="13.5" customHeight="1" x14ac:dyDescent="0.2">
      <c r="A12" s="195" t="s">
        <v>23</v>
      </c>
      <c r="B12" s="158">
        <v>47875</v>
      </c>
      <c r="C12" s="158">
        <v>46681</v>
      </c>
      <c r="D12" s="158">
        <v>1194</v>
      </c>
      <c r="E12" s="197">
        <v>0.4</v>
      </c>
      <c r="F12" s="158">
        <v>6706</v>
      </c>
      <c r="G12" s="197">
        <v>2.2000000000000002</v>
      </c>
      <c r="H12" s="158">
        <v>-1048</v>
      </c>
      <c r="I12" s="197">
        <v>-0.3</v>
      </c>
      <c r="J12" s="157">
        <v>300102</v>
      </c>
      <c r="K12" s="196"/>
    </row>
    <row r="13" spans="1:15" s="195" customFormat="1" ht="13.5" customHeight="1" x14ac:dyDescent="0.2">
      <c r="A13" s="195" t="s">
        <v>24</v>
      </c>
      <c r="B13" s="158">
        <v>48130</v>
      </c>
      <c r="C13" s="158">
        <v>47841</v>
      </c>
      <c r="D13" s="158">
        <v>289</v>
      </c>
      <c r="E13" s="197">
        <v>0.1</v>
      </c>
      <c r="F13" s="158">
        <v>6937</v>
      </c>
      <c r="G13" s="197">
        <v>2.2000000000000002</v>
      </c>
      <c r="H13" s="158">
        <v>-2178</v>
      </c>
      <c r="I13" s="197">
        <v>-0.7</v>
      </c>
      <c r="J13" s="157">
        <v>315881</v>
      </c>
      <c r="K13" s="196"/>
    </row>
    <row r="14" spans="1:15" s="195" customFormat="1" ht="13.5" customHeight="1" x14ac:dyDescent="0.2">
      <c r="A14" s="195" t="s">
        <v>25</v>
      </c>
      <c r="B14" s="158">
        <v>51524</v>
      </c>
      <c r="C14" s="158">
        <v>49071</v>
      </c>
      <c r="D14" s="158">
        <v>2453</v>
      </c>
      <c r="E14" s="197">
        <v>0.7</v>
      </c>
      <c r="F14" s="158">
        <v>8318</v>
      </c>
      <c r="G14" s="197">
        <v>2.5</v>
      </c>
      <c r="H14" s="158">
        <v>-1217</v>
      </c>
      <c r="I14" s="197">
        <v>-0.4</v>
      </c>
      <c r="J14" s="157">
        <v>332374</v>
      </c>
      <c r="K14" s="196"/>
    </row>
    <row r="15" spans="1:15" s="2" customFormat="1" ht="13.5" customHeight="1" x14ac:dyDescent="0.2">
      <c r="A15" s="195" t="s">
        <v>26</v>
      </c>
      <c r="B15" s="158">
        <v>54348</v>
      </c>
      <c r="C15" s="158">
        <v>51489</v>
      </c>
      <c r="D15" s="158">
        <v>2859</v>
      </c>
      <c r="E15" s="197">
        <v>0.8</v>
      </c>
      <c r="F15" s="158">
        <v>9706</v>
      </c>
      <c r="G15" s="197">
        <v>2.7</v>
      </c>
      <c r="H15" s="158">
        <v>-2121</v>
      </c>
      <c r="I15" s="197">
        <v>-0.6</v>
      </c>
      <c r="J15" s="157">
        <v>352995</v>
      </c>
      <c r="K15" s="196"/>
      <c r="L15" s="195"/>
      <c r="M15" s="195"/>
      <c r="N15" s="195"/>
      <c r="O15" s="195"/>
    </row>
    <row r="16" spans="1:15" ht="13.5" customHeight="1" x14ac:dyDescent="0.2">
      <c r="A16" s="195" t="s">
        <v>27</v>
      </c>
      <c r="B16" s="158">
        <v>57709</v>
      </c>
      <c r="C16" s="158">
        <v>55592</v>
      </c>
      <c r="D16" s="158">
        <v>2117</v>
      </c>
      <c r="E16" s="197">
        <v>0.6</v>
      </c>
      <c r="F16" s="158">
        <v>11138</v>
      </c>
      <c r="G16" s="197">
        <v>3</v>
      </c>
      <c r="H16" s="158">
        <v>-3757</v>
      </c>
      <c r="I16" s="197">
        <v>-1</v>
      </c>
      <c r="J16" s="157">
        <v>376630</v>
      </c>
      <c r="K16" s="196"/>
      <c r="L16" s="195"/>
      <c r="M16" s="195"/>
      <c r="N16" s="195"/>
      <c r="O16" s="195"/>
    </row>
    <row r="17" spans="1:15" ht="13.5" customHeight="1" x14ac:dyDescent="0.2">
      <c r="A17" s="195" t="s">
        <v>28</v>
      </c>
      <c r="B17" s="158">
        <v>61021</v>
      </c>
      <c r="C17" s="158">
        <v>60400</v>
      </c>
      <c r="D17" s="158">
        <v>621</v>
      </c>
      <c r="E17" s="197">
        <v>0.2</v>
      </c>
      <c r="F17" s="158">
        <v>13268</v>
      </c>
      <c r="G17" s="197">
        <v>3.4</v>
      </c>
      <c r="H17" s="158">
        <v>-7104</v>
      </c>
      <c r="I17" s="197">
        <v>-1.8</v>
      </c>
      <c r="J17" s="157">
        <v>394513</v>
      </c>
      <c r="K17" s="196"/>
      <c r="L17" s="195"/>
      <c r="M17" s="195"/>
      <c r="N17" s="195"/>
      <c r="O17" s="195"/>
    </row>
    <row r="18" spans="1:15" ht="13.5" customHeight="1" x14ac:dyDescent="0.2">
      <c r="A18" s="195" t="s">
        <v>29</v>
      </c>
      <c r="B18" s="158">
        <v>64699</v>
      </c>
      <c r="C18" s="158">
        <v>62002</v>
      </c>
      <c r="D18" s="158">
        <v>3734</v>
      </c>
      <c r="E18" s="197">
        <v>0.9</v>
      </c>
      <c r="F18" s="158">
        <v>16340</v>
      </c>
      <c r="G18" s="197">
        <v>4</v>
      </c>
      <c r="H18" s="158">
        <v>-6089</v>
      </c>
      <c r="I18" s="197">
        <v>-1.5</v>
      </c>
      <c r="J18" s="157">
        <v>413303</v>
      </c>
      <c r="K18" s="196"/>
      <c r="L18" s="195"/>
      <c r="M18" s="195"/>
      <c r="N18" s="195"/>
      <c r="O18" s="195"/>
    </row>
    <row r="19" spans="1:15" ht="13.5" customHeight="1" x14ac:dyDescent="0.2">
      <c r="A19" s="195" t="s">
        <v>30</v>
      </c>
      <c r="B19" s="158">
        <v>67492</v>
      </c>
      <c r="C19" s="158">
        <v>66754</v>
      </c>
      <c r="D19" s="158">
        <v>1143</v>
      </c>
      <c r="E19" s="197">
        <v>0.3</v>
      </c>
      <c r="F19" s="158">
        <v>14855</v>
      </c>
      <c r="G19" s="197">
        <v>3.3</v>
      </c>
      <c r="H19" s="158">
        <v>-6475</v>
      </c>
      <c r="I19" s="197">
        <v>-1.5</v>
      </c>
      <c r="J19" s="157">
        <v>444477</v>
      </c>
      <c r="K19" s="196"/>
      <c r="L19" s="195"/>
      <c r="M19" s="195"/>
      <c r="N19" s="195"/>
      <c r="O19" s="195"/>
    </row>
    <row r="20" spans="1:15" ht="13.5" customHeight="1" x14ac:dyDescent="0.2">
      <c r="A20" s="195" t="s">
        <v>31</v>
      </c>
      <c r="B20" s="158">
        <v>70226</v>
      </c>
      <c r="C20" s="158">
        <v>68917</v>
      </c>
      <c r="D20" s="158">
        <v>1301</v>
      </c>
      <c r="E20" s="197">
        <v>0.3</v>
      </c>
      <c r="F20" s="158">
        <v>13067</v>
      </c>
      <c r="G20" s="197">
        <v>2.8</v>
      </c>
      <c r="H20" s="158">
        <v>-5532</v>
      </c>
      <c r="I20" s="197">
        <v>-1.2</v>
      </c>
      <c r="J20" s="157">
        <v>464772</v>
      </c>
      <c r="K20" s="196"/>
      <c r="L20" s="195"/>
      <c r="M20" s="195"/>
      <c r="N20" s="195"/>
      <c r="O20" s="195"/>
    </row>
    <row r="21" spans="1:15" ht="13.5" customHeight="1" x14ac:dyDescent="0.2">
      <c r="A21" s="195" t="s">
        <v>32</v>
      </c>
      <c r="B21" s="156">
        <v>70349</v>
      </c>
      <c r="C21" s="156">
        <v>68869</v>
      </c>
      <c r="D21" s="156">
        <v>1699</v>
      </c>
      <c r="E21" s="197">
        <v>0.4</v>
      </c>
      <c r="F21" s="156">
        <v>14143</v>
      </c>
      <c r="G21" s="197">
        <v>2.9</v>
      </c>
      <c r="H21" s="156">
        <v>-5070</v>
      </c>
      <c r="I21" s="197">
        <v>-1.1000000000000001</v>
      </c>
      <c r="J21" s="157">
        <v>479854</v>
      </c>
      <c r="K21" s="196"/>
      <c r="L21" s="195"/>
      <c r="M21" s="195"/>
      <c r="N21" s="195"/>
      <c r="O21" s="195"/>
    </row>
    <row r="22" spans="1:15" ht="13.5" customHeight="1" x14ac:dyDescent="0.2">
      <c r="A22" s="193" t="s">
        <v>33</v>
      </c>
      <c r="B22" s="158">
        <v>75181</v>
      </c>
      <c r="C22" s="158">
        <v>72836</v>
      </c>
      <c r="D22" s="158">
        <v>2367</v>
      </c>
      <c r="E22" s="197">
        <v>0.5</v>
      </c>
      <c r="F22" s="158">
        <v>13869</v>
      </c>
      <c r="G22" s="197">
        <v>2.8</v>
      </c>
      <c r="H22" s="158">
        <v>-3527</v>
      </c>
      <c r="I22" s="197">
        <v>-0.7</v>
      </c>
      <c r="J22" s="159">
        <v>495303</v>
      </c>
      <c r="K22" s="196"/>
      <c r="L22" s="195"/>
      <c r="M22" s="195"/>
      <c r="N22" s="195"/>
      <c r="O22" s="195"/>
    </row>
    <row r="23" spans="1:15" ht="13.5" customHeight="1" x14ac:dyDescent="0.2">
      <c r="A23" s="193" t="s">
        <v>34</v>
      </c>
      <c r="B23" s="158">
        <v>78244</v>
      </c>
      <c r="C23" s="158">
        <v>74052</v>
      </c>
      <c r="D23" s="158">
        <v>4204</v>
      </c>
      <c r="E23" s="197">
        <v>0.8</v>
      </c>
      <c r="F23" s="158">
        <v>13408</v>
      </c>
      <c r="G23" s="197">
        <v>2.6</v>
      </c>
      <c r="H23" s="158">
        <v>-1202</v>
      </c>
      <c r="I23" s="197">
        <v>-0.2</v>
      </c>
      <c r="J23" s="159">
        <v>513529</v>
      </c>
      <c r="K23" s="196"/>
      <c r="L23" s="195"/>
      <c r="M23" s="195"/>
      <c r="N23" s="195"/>
      <c r="O23" s="195"/>
    </row>
    <row r="24" spans="1:15" ht="13.5" customHeight="1" x14ac:dyDescent="0.2">
      <c r="A24" s="145" t="s">
        <v>35</v>
      </c>
      <c r="B24" s="162">
        <v>81086</v>
      </c>
      <c r="C24" s="162">
        <v>77261</v>
      </c>
      <c r="D24" s="162">
        <v>3634</v>
      </c>
      <c r="E24" s="197">
        <v>0.7</v>
      </c>
      <c r="F24" s="162">
        <v>16175</v>
      </c>
      <c r="G24" s="197">
        <v>3</v>
      </c>
      <c r="H24" s="162">
        <v>-3971</v>
      </c>
      <c r="I24" s="197">
        <v>-0.7</v>
      </c>
      <c r="J24" s="160">
        <v>538513</v>
      </c>
      <c r="K24" s="196"/>
      <c r="L24" s="195"/>
      <c r="M24" s="195"/>
      <c r="N24" s="195"/>
      <c r="O24" s="195"/>
    </row>
    <row r="25" spans="1:15" ht="13.5" customHeight="1" x14ac:dyDescent="0.2">
      <c r="A25" s="145" t="s">
        <v>36</v>
      </c>
      <c r="B25" s="162">
        <v>82096</v>
      </c>
      <c r="C25" s="162">
        <v>78047</v>
      </c>
      <c r="D25" s="162">
        <v>5058</v>
      </c>
      <c r="E25" s="197">
        <v>0.9</v>
      </c>
      <c r="F25" s="162">
        <v>18198</v>
      </c>
      <c r="G25" s="197">
        <v>3.2</v>
      </c>
      <c r="H25" s="162">
        <v>-2721</v>
      </c>
      <c r="I25" s="197">
        <v>-0.5</v>
      </c>
      <c r="J25" s="160">
        <v>576716</v>
      </c>
      <c r="K25" s="196"/>
      <c r="L25" s="195"/>
      <c r="M25" s="195"/>
      <c r="N25" s="195"/>
      <c r="O25" s="195"/>
    </row>
    <row r="26" spans="1:15" ht="13.5" customHeight="1" x14ac:dyDescent="0.2">
      <c r="A26" s="145" t="s">
        <v>37</v>
      </c>
      <c r="B26" s="169">
        <v>85482</v>
      </c>
      <c r="C26" s="169">
        <v>82766.5</v>
      </c>
      <c r="D26" s="169">
        <v>2716</v>
      </c>
      <c r="E26" s="197">
        <v>0.4</v>
      </c>
      <c r="F26" s="169">
        <v>17883.599999999999</v>
      </c>
      <c r="G26" s="197">
        <v>3</v>
      </c>
      <c r="H26" s="169">
        <v>-6730</v>
      </c>
      <c r="I26" s="197">
        <v>-1.1000000000000001</v>
      </c>
      <c r="J26" s="168">
        <v>604400</v>
      </c>
      <c r="K26" s="196"/>
      <c r="L26" s="195"/>
      <c r="M26" s="195"/>
      <c r="N26" s="195"/>
      <c r="O26" s="195"/>
    </row>
    <row r="27" spans="1:15" ht="13.5" customHeight="1" x14ac:dyDescent="0.2">
      <c r="A27" s="177" t="s">
        <v>38</v>
      </c>
      <c r="B27" s="169">
        <v>84968.9</v>
      </c>
      <c r="C27" s="169">
        <v>86059</v>
      </c>
      <c r="D27" s="169">
        <v>-1050</v>
      </c>
      <c r="E27" s="197">
        <v>-0.2</v>
      </c>
      <c r="F27" s="169">
        <v>21825.3</v>
      </c>
      <c r="G27" s="197">
        <v>3.5</v>
      </c>
      <c r="H27" s="169">
        <v>-13843</v>
      </c>
      <c r="I27" s="197">
        <v>-2.2000000000000002</v>
      </c>
      <c r="J27" s="168">
        <v>625400</v>
      </c>
      <c r="K27" s="196"/>
      <c r="L27" s="193"/>
      <c r="M27" s="193"/>
      <c r="N27" s="193"/>
      <c r="O27" s="193"/>
    </row>
    <row r="28" spans="1:15" ht="13.5" customHeight="1" x14ac:dyDescent="0.2">
      <c r="A28" s="177" t="s">
        <v>39</v>
      </c>
      <c r="B28" s="169">
        <v>84791.1</v>
      </c>
      <c r="C28" s="169">
        <v>94320.2</v>
      </c>
      <c r="D28" s="169">
        <v>-9529.1</v>
      </c>
      <c r="E28" s="197">
        <v>-1.5</v>
      </c>
      <c r="F28" s="169">
        <v>25263.7</v>
      </c>
      <c r="G28" s="197">
        <v>4.0999999999999996</v>
      </c>
      <c r="H28" s="169">
        <v>-25936.1</v>
      </c>
      <c r="I28" s="197">
        <v>-4.2</v>
      </c>
      <c r="J28" s="168">
        <v>622300</v>
      </c>
      <c r="K28" s="196"/>
      <c r="L28" s="195"/>
      <c r="M28" s="195"/>
      <c r="N28" s="195"/>
      <c r="O28" s="195"/>
    </row>
    <row r="29" spans="1:15" ht="13.5" customHeight="1" x14ac:dyDescent="0.2">
      <c r="A29" s="144" t="s">
        <v>40</v>
      </c>
      <c r="B29" s="164">
        <v>84559.2</v>
      </c>
      <c r="C29" s="164">
        <v>102792.5</v>
      </c>
      <c r="D29" s="164">
        <v>-18233.400000000001</v>
      </c>
      <c r="E29" s="199">
        <v>-2.9</v>
      </c>
      <c r="F29" s="164">
        <v>29146.400000000001</v>
      </c>
      <c r="G29" s="199">
        <v>4.5999999999999996</v>
      </c>
      <c r="H29" s="164">
        <v>-36496.800000000003</v>
      </c>
      <c r="I29" s="199">
        <v>-5.8</v>
      </c>
      <c r="J29" s="163">
        <v>630300</v>
      </c>
      <c r="K29" s="196"/>
      <c r="L29" s="195"/>
      <c r="M29" s="195"/>
      <c r="N29" s="195"/>
      <c r="O29" s="195"/>
    </row>
    <row r="30" spans="1:15" ht="13.5" customHeight="1" x14ac:dyDescent="0.2">
      <c r="A30" s="144" t="s">
        <v>41</v>
      </c>
      <c r="B30" s="166">
        <v>90082.4</v>
      </c>
      <c r="C30" s="166">
        <v>98843.6</v>
      </c>
      <c r="D30" s="166">
        <v>-8761.2000000000007</v>
      </c>
      <c r="E30" s="199">
        <v>-1.3</v>
      </c>
      <c r="F30" s="166">
        <v>29818</v>
      </c>
      <c r="G30" s="199">
        <v>4.5999999999999996</v>
      </c>
      <c r="H30" s="166">
        <v>-27133.9</v>
      </c>
      <c r="I30" s="199">
        <v>-4.0999999999999996</v>
      </c>
      <c r="J30" s="165">
        <v>655200</v>
      </c>
      <c r="K30" s="196"/>
      <c r="L30" s="195"/>
      <c r="M30" s="195"/>
      <c r="N30" s="195"/>
      <c r="O30" s="195"/>
    </row>
    <row r="31" spans="1:15" ht="13.5" customHeight="1" x14ac:dyDescent="0.2">
      <c r="A31" s="144" t="s">
        <v>42</v>
      </c>
      <c r="B31" s="166">
        <v>94339.4</v>
      </c>
      <c r="C31" s="166">
        <v>98624.8</v>
      </c>
      <c r="D31" s="166">
        <v>-4285.3999999999996</v>
      </c>
      <c r="E31" s="199">
        <v>-0.6</v>
      </c>
      <c r="F31" s="166">
        <v>25401</v>
      </c>
      <c r="G31" s="199">
        <v>3.7</v>
      </c>
      <c r="H31" s="166">
        <v>-17280.8</v>
      </c>
      <c r="I31" s="199">
        <v>-2.5</v>
      </c>
      <c r="J31" s="165">
        <v>679300</v>
      </c>
      <c r="K31" s="196"/>
      <c r="L31" s="195"/>
      <c r="M31" s="195"/>
      <c r="N31" s="195"/>
      <c r="O31" s="195"/>
    </row>
    <row r="32" spans="1:15" ht="13.5" customHeight="1" x14ac:dyDescent="0.2">
      <c r="A32" s="144" t="s">
        <v>43</v>
      </c>
      <c r="B32" s="166">
        <v>98117.3</v>
      </c>
      <c r="C32" s="166">
        <v>100813.9</v>
      </c>
      <c r="D32" s="166">
        <v>-2696.5</v>
      </c>
      <c r="E32" s="199">
        <v>-0.4</v>
      </c>
      <c r="F32" s="166">
        <v>22722.2</v>
      </c>
      <c r="G32" s="199">
        <v>3.2</v>
      </c>
      <c r="H32" s="166">
        <v>-12846.8</v>
      </c>
      <c r="I32" s="199">
        <v>-1.8</v>
      </c>
      <c r="J32" s="165">
        <v>707500</v>
      </c>
      <c r="K32" s="196"/>
      <c r="L32" s="195"/>
      <c r="M32" s="195"/>
      <c r="N32" s="195"/>
      <c r="O32" s="195"/>
    </row>
    <row r="33" spans="1:17" ht="13.5" customHeight="1" x14ac:dyDescent="0.2">
      <c r="A33" s="195"/>
      <c r="B33" s="160"/>
      <c r="C33" s="161"/>
      <c r="D33" s="161"/>
      <c r="E33" s="162"/>
      <c r="F33" s="161"/>
      <c r="G33" s="161"/>
      <c r="H33" s="162"/>
      <c r="I33" s="161"/>
      <c r="J33" s="161"/>
      <c r="K33" s="162"/>
      <c r="L33" s="161"/>
      <c r="M33" s="162"/>
      <c r="N33" s="161"/>
      <c r="O33" s="162"/>
      <c r="P33" s="195"/>
      <c r="Q33" s="195"/>
    </row>
    <row r="34" spans="1:17" ht="13.5" customHeight="1" x14ac:dyDescent="0.35">
      <c r="A34" s="195" t="s">
        <v>44</v>
      </c>
      <c r="B34" s="194"/>
      <c r="C34" s="194"/>
      <c r="D34" s="194"/>
      <c r="E34" s="194"/>
      <c r="F34" s="194"/>
      <c r="G34" s="194"/>
      <c r="H34" s="194"/>
      <c r="I34" s="194"/>
      <c r="J34" s="195"/>
      <c r="K34" s="195"/>
      <c r="L34" s="195"/>
      <c r="M34" s="195"/>
      <c r="N34" s="195"/>
      <c r="O34" s="195"/>
      <c r="P34" s="195"/>
      <c r="Q34" s="195"/>
    </row>
    <row r="35" spans="1:17" ht="13.5" customHeight="1" x14ac:dyDescent="0.35">
      <c r="A35" s="195" t="s">
        <v>45</v>
      </c>
      <c r="B35" s="194"/>
      <c r="C35" s="194"/>
      <c r="D35" s="194"/>
      <c r="E35" s="194"/>
      <c r="F35" s="194"/>
      <c r="G35" s="194"/>
      <c r="H35" s="194"/>
      <c r="I35" s="194"/>
      <c r="J35" s="195"/>
      <c r="K35" s="195"/>
      <c r="L35" s="195"/>
      <c r="M35" s="195"/>
      <c r="N35" s="195"/>
      <c r="O35" s="195"/>
      <c r="P35" s="195"/>
      <c r="Q35" s="195"/>
    </row>
    <row r="36" spans="1:17" ht="13.5" customHeight="1" x14ac:dyDescent="0.35">
      <c r="A36" s="195" t="s">
        <v>46</v>
      </c>
      <c r="B36" s="194"/>
      <c r="C36" s="194"/>
      <c r="D36" s="194"/>
      <c r="E36" s="194"/>
      <c r="F36" s="194"/>
      <c r="G36" s="194"/>
      <c r="H36" s="194"/>
      <c r="I36" s="194"/>
      <c r="J36" s="195"/>
      <c r="K36" s="195"/>
      <c r="L36" s="195"/>
      <c r="M36" s="195"/>
      <c r="N36" s="195"/>
      <c r="O36" s="195"/>
      <c r="P36" s="195"/>
      <c r="Q36" s="195"/>
    </row>
    <row r="37" spans="1:17" ht="13.5" customHeight="1" x14ac:dyDescent="0.35">
      <c r="A37" s="195" t="s">
        <v>47</v>
      </c>
      <c r="B37" s="194"/>
      <c r="C37" s="194"/>
      <c r="D37" s="194"/>
      <c r="E37" s="194"/>
      <c r="F37" s="194"/>
      <c r="G37" s="194"/>
      <c r="H37" s="194"/>
      <c r="I37" s="194"/>
      <c r="J37" s="195"/>
      <c r="K37" s="195"/>
      <c r="L37" s="195"/>
      <c r="M37" s="195"/>
      <c r="N37" s="195"/>
      <c r="O37" s="195"/>
      <c r="P37" s="195"/>
      <c r="Q37" s="195"/>
    </row>
    <row r="38" spans="1:17" s="3" customFormat="1" ht="24.75" customHeight="1" x14ac:dyDescent="0.2">
      <c r="A38" s="205" t="s">
        <v>63</v>
      </c>
      <c r="B38" s="205"/>
      <c r="C38" s="205"/>
      <c r="D38" s="205"/>
      <c r="E38" s="205"/>
      <c r="F38" s="205"/>
      <c r="G38" s="205"/>
      <c r="H38" s="205"/>
      <c r="I38" s="205"/>
      <c r="J38" s="193"/>
      <c r="K38" s="193"/>
      <c r="L38" s="193"/>
      <c r="M38" s="193"/>
      <c r="N38" s="193"/>
      <c r="O38" s="193"/>
      <c r="P38" s="193"/>
      <c r="Q38" s="193"/>
    </row>
    <row r="39" spans="1:17" ht="13.5" customHeight="1" x14ac:dyDescent="0.2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1:17" ht="13.5" customHeight="1" x14ac:dyDescent="0.2">
      <c r="A40" s="19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1:17" x14ac:dyDescent="0.2">
      <c r="B41" s="201"/>
    </row>
    <row r="42" spans="1:17" x14ac:dyDescent="0.2">
      <c r="B42" s="201"/>
    </row>
  </sheetData>
  <mergeCells count="1">
    <mergeCell ref="A38:I38"/>
  </mergeCells>
  <pageMargins left="0.7" right="0.7" top="0.75" bottom="0.75" header="0.3" footer="0.3"/>
  <pageSetup paperSize="9" orientation="portrait" horizontalDpi="300" verticalDpi="300" r:id="rId1"/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BEDFC-1AF6-464D-AC41-FB54EFB9C516}">
  <dimension ref="A1:N42"/>
  <sheetViews>
    <sheetView showGridLines="0" tabSelected="1" zoomScaleNormal="100" workbookViewId="0">
      <selection activeCell="L29" sqref="L29"/>
    </sheetView>
  </sheetViews>
  <sheetFormatPr defaultColWidth="9.1796875" defaultRowHeight="10" x14ac:dyDescent="0.2"/>
  <cols>
    <col min="1" max="1" width="7.453125" style="1" bestFit="1" customWidth="1"/>
    <col min="2" max="2" width="10.453125" style="1" bestFit="1" customWidth="1"/>
    <col min="3" max="3" width="8.1796875" style="1" bestFit="1" customWidth="1"/>
    <col min="4" max="4" width="10.1796875" style="1" bestFit="1" customWidth="1"/>
    <col min="5" max="6" width="13.1796875" style="1" bestFit="1" customWidth="1"/>
    <col min="7" max="7" width="11.453125" style="1" bestFit="1" customWidth="1"/>
    <col min="8" max="8" width="10.453125" style="1" bestFit="1" customWidth="1"/>
    <col min="9" max="9" width="10" style="1" bestFit="1" customWidth="1"/>
    <col min="10" max="10" width="11.26953125" style="1" bestFit="1" customWidth="1"/>
    <col min="11" max="11" width="8.7265625" style="1" bestFit="1" customWidth="1"/>
    <col min="12" max="12" width="28.7265625" style="1" bestFit="1" customWidth="1"/>
    <col min="13" max="13" width="21.26953125" style="1" bestFit="1" customWidth="1"/>
    <col min="14" max="16384" width="9.1796875" style="1"/>
  </cols>
  <sheetData>
    <row r="1" spans="1:12" ht="10.5" x14ac:dyDescent="0.25">
      <c r="A1" s="8" t="s">
        <v>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ht="23.5" x14ac:dyDescent="0.25">
      <c r="A3" s="174"/>
      <c r="B3" s="184" t="s">
        <v>50</v>
      </c>
      <c r="C3" s="184"/>
      <c r="D3" s="184" t="s">
        <v>51</v>
      </c>
      <c r="E3" s="184"/>
      <c r="F3" s="184" t="s">
        <v>52</v>
      </c>
      <c r="G3" s="184"/>
      <c r="H3" s="184" t="s">
        <v>53</v>
      </c>
      <c r="I3" s="184"/>
      <c r="J3" s="195"/>
      <c r="K3" s="195"/>
      <c r="L3" s="195"/>
    </row>
    <row r="4" spans="1:12" ht="20" x14ac:dyDescent="0.2">
      <c r="A4" s="175"/>
      <c r="B4" s="173" t="s">
        <v>12</v>
      </c>
      <c r="C4" s="173" t="s">
        <v>13</v>
      </c>
      <c r="D4" s="173" t="s">
        <v>12</v>
      </c>
      <c r="E4" s="173" t="s">
        <v>54</v>
      </c>
      <c r="F4" s="173" t="s">
        <v>12</v>
      </c>
      <c r="G4" s="173" t="s">
        <v>13</v>
      </c>
      <c r="H4" s="173" t="s">
        <v>12</v>
      </c>
      <c r="I4" s="173" t="s">
        <v>13</v>
      </c>
      <c r="J4" s="195"/>
      <c r="K4" s="195"/>
      <c r="L4" s="195"/>
    </row>
    <row r="5" spans="1:12" s="195" customFormat="1" ht="13.5" customHeight="1" x14ac:dyDescent="0.2">
      <c r="A5" s="195" t="s">
        <v>15</v>
      </c>
      <c r="B5" s="170" t="s">
        <v>16</v>
      </c>
      <c r="C5" s="171" t="s">
        <v>16</v>
      </c>
      <c r="D5" s="170" t="s">
        <v>16</v>
      </c>
      <c r="E5" s="202" t="s">
        <v>16</v>
      </c>
      <c r="F5" s="170" t="s">
        <v>16</v>
      </c>
      <c r="G5" s="171" t="s">
        <v>16</v>
      </c>
      <c r="H5" s="170" t="s">
        <v>16</v>
      </c>
      <c r="I5" s="171" t="s">
        <v>16</v>
      </c>
    </row>
    <row r="6" spans="1:12" s="195" customFormat="1" ht="13.5" customHeight="1" x14ac:dyDescent="0.2">
      <c r="A6" s="195" t="s">
        <v>17</v>
      </c>
      <c r="B6" s="170" t="s">
        <v>16</v>
      </c>
      <c r="C6" s="171" t="s">
        <v>16</v>
      </c>
      <c r="D6" s="170" t="s">
        <v>16</v>
      </c>
      <c r="E6" s="202" t="s">
        <v>16</v>
      </c>
      <c r="F6" s="170" t="s">
        <v>16</v>
      </c>
      <c r="G6" s="171" t="s">
        <v>16</v>
      </c>
      <c r="H6" s="170" t="s">
        <v>16</v>
      </c>
      <c r="I6" s="171" t="s">
        <v>16</v>
      </c>
    </row>
    <row r="7" spans="1:12" s="195" customFormat="1" ht="13.5" customHeight="1" x14ac:dyDescent="0.2">
      <c r="A7" s="195" t="s">
        <v>18</v>
      </c>
      <c r="B7" s="170" t="s">
        <v>16</v>
      </c>
      <c r="C7" s="171" t="s">
        <v>16</v>
      </c>
      <c r="D7" s="170" t="s">
        <v>16</v>
      </c>
      <c r="E7" s="202" t="s">
        <v>16</v>
      </c>
      <c r="F7" s="170" t="s">
        <v>16</v>
      </c>
      <c r="G7" s="171" t="s">
        <v>16</v>
      </c>
      <c r="H7" s="170" t="s">
        <v>16</v>
      </c>
      <c r="I7" s="171" t="s">
        <v>16</v>
      </c>
    </row>
    <row r="8" spans="1:12" s="195" customFormat="1" ht="13.5" customHeight="1" x14ac:dyDescent="0.2">
      <c r="A8" s="195" t="s">
        <v>19</v>
      </c>
      <c r="B8" s="170">
        <v>23686</v>
      </c>
      <c r="C8" s="197">
        <v>9.8000000000000007</v>
      </c>
      <c r="D8" s="170">
        <v>1971</v>
      </c>
      <c r="E8" s="197">
        <v>4.9000000000000004</v>
      </c>
      <c r="F8" s="170">
        <v>19102</v>
      </c>
      <c r="G8" s="196">
        <v>7.9</v>
      </c>
      <c r="H8" s="170">
        <v>36809</v>
      </c>
      <c r="I8" s="196">
        <v>15.2</v>
      </c>
      <c r="J8" s="196"/>
    </row>
    <row r="9" spans="1:12" s="195" customFormat="1" ht="13.5" customHeight="1" x14ac:dyDescent="0.2">
      <c r="A9" s="195" t="s">
        <v>20</v>
      </c>
      <c r="B9" s="170">
        <v>23334</v>
      </c>
      <c r="C9" s="197">
        <v>9.1</v>
      </c>
      <c r="D9" s="170">
        <v>1778</v>
      </c>
      <c r="E9" s="197">
        <v>4</v>
      </c>
      <c r="F9" s="170">
        <v>18273</v>
      </c>
      <c r="G9" s="196">
        <v>7.2</v>
      </c>
      <c r="H9" s="170">
        <v>37676</v>
      </c>
      <c r="I9" s="196">
        <v>14.8</v>
      </c>
      <c r="J9" s="196"/>
    </row>
    <row r="10" spans="1:12" s="195" customFormat="1" ht="13.5" customHeight="1" x14ac:dyDescent="0.2">
      <c r="A10" s="195" t="s">
        <v>21</v>
      </c>
      <c r="B10" s="170">
        <v>22337</v>
      </c>
      <c r="C10" s="197">
        <v>8.4</v>
      </c>
      <c r="D10" s="170">
        <v>1627</v>
      </c>
      <c r="E10" s="197">
        <v>3.7</v>
      </c>
      <c r="F10" s="170">
        <v>15627</v>
      </c>
      <c r="G10" s="196">
        <v>5.9</v>
      </c>
      <c r="H10" s="170">
        <v>39300</v>
      </c>
      <c r="I10" s="196">
        <v>14.9</v>
      </c>
      <c r="J10" s="196"/>
    </row>
    <row r="11" spans="1:12" s="195" customFormat="1" ht="13.5" customHeight="1" x14ac:dyDescent="0.2">
      <c r="A11" s="195" t="s">
        <v>22</v>
      </c>
      <c r="B11" s="170">
        <v>22218</v>
      </c>
      <c r="C11" s="197">
        <v>8</v>
      </c>
      <c r="D11" s="170">
        <v>1574</v>
      </c>
      <c r="E11" s="197">
        <v>3.4</v>
      </c>
      <c r="F11" s="170">
        <v>13127</v>
      </c>
      <c r="G11" s="196">
        <v>4.7</v>
      </c>
      <c r="H11" s="170">
        <v>42104</v>
      </c>
      <c r="I11" s="196">
        <v>15.1</v>
      </c>
      <c r="J11" s="196"/>
    </row>
    <row r="12" spans="1:12" s="195" customFormat="1" ht="13.5" customHeight="1" x14ac:dyDescent="0.2">
      <c r="A12" s="195" t="s">
        <v>23</v>
      </c>
      <c r="B12" s="170">
        <v>23362</v>
      </c>
      <c r="C12" s="197">
        <v>7.8</v>
      </c>
      <c r="D12" s="170">
        <v>1523</v>
      </c>
      <c r="E12" s="197">
        <v>3.2</v>
      </c>
      <c r="F12" s="170">
        <v>11834</v>
      </c>
      <c r="G12" s="196">
        <v>3.9</v>
      </c>
      <c r="H12" s="170">
        <v>42370</v>
      </c>
      <c r="I12" s="196">
        <v>14.1</v>
      </c>
      <c r="J12" s="196"/>
    </row>
    <row r="13" spans="1:12" s="195" customFormat="1" ht="13.5" customHeight="1" x14ac:dyDescent="0.2">
      <c r="A13" s="195" t="s">
        <v>24</v>
      </c>
      <c r="B13" s="170">
        <v>25731</v>
      </c>
      <c r="C13" s="197">
        <v>8.1</v>
      </c>
      <c r="D13" s="170">
        <v>1995</v>
      </c>
      <c r="E13" s="197">
        <v>4.0999999999999996</v>
      </c>
      <c r="F13" s="170">
        <v>12012</v>
      </c>
      <c r="G13" s="196">
        <v>3.8</v>
      </c>
      <c r="H13" s="170">
        <v>54127</v>
      </c>
      <c r="I13" s="196">
        <v>17.100000000000001</v>
      </c>
      <c r="J13" s="196"/>
    </row>
    <row r="14" spans="1:12" s="195" customFormat="1" ht="13.5" customHeight="1" x14ac:dyDescent="0.2">
      <c r="A14" s="195" t="s">
        <v>25</v>
      </c>
      <c r="B14" s="170">
        <v>27673</v>
      </c>
      <c r="C14" s="197">
        <v>8.3000000000000007</v>
      </c>
      <c r="D14" s="170">
        <v>2014</v>
      </c>
      <c r="E14" s="197">
        <v>3.9</v>
      </c>
      <c r="F14" s="170">
        <v>9801</v>
      </c>
      <c r="G14" s="196">
        <v>2.9</v>
      </c>
      <c r="H14" s="170">
        <v>50723</v>
      </c>
      <c r="I14" s="196">
        <v>15.3</v>
      </c>
      <c r="J14" s="196"/>
    </row>
    <row r="15" spans="1:12" s="195" customFormat="1" ht="13.5" customHeight="1" x14ac:dyDescent="0.2">
      <c r="A15" s="195" t="s">
        <v>26</v>
      </c>
      <c r="B15" s="170">
        <v>32125</v>
      </c>
      <c r="C15" s="197">
        <v>9.1</v>
      </c>
      <c r="D15" s="170">
        <v>2179</v>
      </c>
      <c r="E15" s="197">
        <v>4</v>
      </c>
      <c r="F15" s="170">
        <v>20481</v>
      </c>
      <c r="G15" s="196">
        <v>5.8</v>
      </c>
      <c r="H15" s="170">
        <v>51627</v>
      </c>
      <c r="I15" s="196">
        <v>14.6</v>
      </c>
      <c r="J15" s="196"/>
    </row>
    <row r="16" spans="1:12" ht="13.5" customHeight="1" x14ac:dyDescent="0.2">
      <c r="A16" s="195" t="s">
        <v>27</v>
      </c>
      <c r="B16" s="170">
        <v>33048</v>
      </c>
      <c r="C16" s="197">
        <v>8.8000000000000007</v>
      </c>
      <c r="D16" s="170">
        <v>2326</v>
      </c>
      <c r="E16" s="197">
        <v>4</v>
      </c>
      <c r="F16" s="170">
        <v>22605</v>
      </c>
      <c r="G16" s="196">
        <v>6</v>
      </c>
      <c r="H16" s="170">
        <v>58142</v>
      </c>
      <c r="I16" s="196">
        <v>15.4</v>
      </c>
      <c r="J16" s="196"/>
      <c r="K16" s="195"/>
      <c r="L16" s="195"/>
    </row>
    <row r="17" spans="1:10" ht="13.5" customHeight="1" x14ac:dyDescent="0.2">
      <c r="A17" s="195" t="s">
        <v>28</v>
      </c>
      <c r="B17" s="170">
        <v>39687</v>
      </c>
      <c r="C17" s="197">
        <v>10.1</v>
      </c>
      <c r="D17" s="170">
        <v>2763</v>
      </c>
      <c r="E17" s="197">
        <v>4.5</v>
      </c>
      <c r="F17" s="170">
        <v>28943</v>
      </c>
      <c r="G17" s="196">
        <v>7.3</v>
      </c>
      <c r="H17" s="170">
        <v>80446</v>
      </c>
      <c r="I17" s="196">
        <v>20.399999999999999</v>
      </c>
      <c r="J17" s="196"/>
    </row>
    <row r="18" spans="1:10" ht="13.5" customHeight="1" x14ac:dyDescent="0.2">
      <c r="A18" s="195" t="s">
        <v>29</v>
      </c>
      <c r="B18" s="170">
        <v>45497</v>
      </c>
      <c r="C18" s="197">
        <v>11</v>
      </c>
      <c r="D18" s="170">
        <v>3127</v>
      </c>
      <c r="E18" s="197">
        <v>4.8</v>
      </c>
      <c r="F18" s="170">
        <v>32666</v>
      </c>
      <c r="G18" s="196">
        <v>7.9</v>
      </c>
      <c r="H18" s="170">
        <v>88276</v>
      </c>
      <c r="I18" s="196">
        <v>21.4</v>
      </c>
      <c r="J18" s="196"/>
    </row>
    <row r="19" spans="1:10" ht="13.5" customHeight="1" x14ac:dyDescent="0.2">
      <c r="A19" s="195" t="s">
        <v>30</v>
      </c>
      <c r="B19" s="170">
        <v>50911</v>
      </c>
      <c r="C19" s="197">
        <v>11.5</v>
      </c>
      <c r="D19" s="170">
        <v>3534</v>
      </c>
      <c r="E19" s="197">
        <v>5.2</v>
      </c>
      <c r="F19" s="170">
        <v>32389</v>
      </c>
      <c r="G19" s="196">
        <v>7.3</v>
      </c>
      <c r="H19" s="170">
        <v>86236</v>
      </c>
      <c r="I19" s="196">
        <v>19.399999999999999</v>
      </c>
      <c r="J19" s="196"/>
    </row>
    <row r="20" spans="1:10" ht="13.5" customHeight="1" x14ac:dyDescent="0.2">
      <c r="A20" s="195" t="s">
        <v>31</v>
      </c>
      <c r="B20" s="170">
        <v>55364</v>
      </c>
      <c r="C20" s="197">
        <v>11.9</v>
      </c>
      <c r="D20" s="170">
        <v>3897</v>
      </c>
      <c r="E20" s="197">
        <v>5.5</v>
      </c>
      <c r="F20" s="170">
        <v>39641</v>
      </c>
      <c r="G20" s="196">
        <v>8.5</v>
      </c>
      <c r="H20" s="170">
        <v>112127</v>
      </c>
      <c r="I20" s="196">
        <v>24.1</v>
      </c>
      <c r="J20" s="196"/>
    </row>
    <row r="21" spans="1:10" ht="13.5" customHeight="1" x14ac:dyDescent="0.2">
      <c r="A21" s="195" t="s">
        <v>32</v>
      </c>
      <c r="B21" s="170">
        <v>59313</v>
      </c>
      <c r="C21" s="197">
        <v>12.4</v>
      </c>
      <c r="D21" s="170">
        <v>3909</v>
      </c>
      <c r="E21" s="197">
        <v>5.6</v>
      </c>
      <c r="F21" s="170">
        <v>40093</v>
      </c>
      <c r="G21" s="196">
        <v>8.4</v>
      </c>
      <c r="H21" s="170">
        <v>105318</v>
      </c>
      <c r="I21" s="196">
        <v>21.9</v>
      </c>
      <c r="J21" s="196"/>
    </row>
    <row r="22" spans="1:10" ht="13.5" customHeight="1" x14ac:dyDescent="0.2">
      <c r="A22" s="195" t="s">
        <v>33</v>
      </c>
      <c r="B22" s="170">
        <v>63630</v>
      </c>
      <c r="C22" s="197">
        <v>12.8</v>
      </c>
      <c r="D22" s="170">
        <v>4019</v>
      </c>
      <c r="E22" s="197">
        <v>5.3</v>
      </c>
      <c r="F22" s="170">
        <v>37733</v>
      </c>
      <c r="G22" s="196">
        <v>7.6</v>
      </c>
      <c r="H22" s="170">
        <v>133452</v>
      </c>
      <c r="I22" s="196">
        <v>26.9</v>
      </c>
      <c r="J22" s="196"/>
    </row>
    <row r="23" spans="1:10" ht="13.5" customHeight="1" x14ac:dyDescent="0.2">
      <c r="A23" s="195" t="s">
        <v>34</v>
      </c>
      <c r="B23" s="146">
        <v>63870</v>
      </c>
      <c r="C23" s="197">
        <v>12.4</v>
      </c>
      <c r="D23" s="146">
        <v>3977</v>
      </c>
      <c r="E23" s="197">
        <v>5.0999999999999996</v>
      </c>
      <c r="F23" s="146">
        <v>36442</v>
      </c>
      <c r="G23" s="196">
        <v>7.1</v>
      </c>
      <c r="H23" s="146">
        <v>117411</v>
      </c>
      <c r="I23" s="196">
        <v>22.9</v>
      </c>
      <c r="J23" s="196"/>
    </row>
    <row r="24" spans="1:10" ht="13.5" customHeight="1" x14ac:dyDescent="0.2">
      <c r="A24" s="7" t="s">
        <v>35</v>
      </c>
      <c r="B24" s="149">
        <v>64135</v>
      </c>
      <c r="C24" s="197">
        <v>11.9</v>
      </c>
      <c r="D24" s="149">
        <v>3698</v>
      </c>
      <c r="E24" s="197">
        <v>4.5999999999999996</v>
      </c>
      <c r="F24" s="149">
        <v>29403</v>
      </c>
      <c r="G24" s="196">
        <v>5.5</v>
      </c>
      <c r="H24" s="149">
        <v>128739</v>
      </c>
      <c r="I24" s="196">
        <v>23.9</v>
      </c>
      <c r="J24" s="196"/>
    </row>
    <row r="25" spans="1:10" ht="13.5" customHeight="1" x14ac:dyDescent="0.2">
      <c r="A25" s="7" t="s">
        <v>36</v>
      </c>
      <c r="B25" s="149">
        <v>54684</v>
      </c>
      <c r="C25" s="197">
        <v>9.5</v>
      </c>
      <c r="D25" s="149">
        <v>3113</v>
      </c>
      <c r="E25" s="197">
        <v>3.8</v>
      </c>
      <c r="F25" s="149">
        <v>9048</v>
      </c>
      <c r="G25" s="196">
        <v>1.6</v>
      </c>
      <c r="H25" s="149">
        <v>92075</v>
      </c>
      <c r="I25" s="196">
        <v>16</v>
      </c>
      <c r="J25" s="196"/>
    </row>
    <row r="26" spans="1:10" ht="13.5" customHeight="1" x14ac:dyDescent="0.2">
      <c r="A26" s="145" t="s">
        <v>37</v>
      </c>
      <c r="B26" s="150">
        <v>58152</v>
      </c>
      <c r="C26" s="197">
        <v>9.6</v>
      </c>
      <c r="D26" s="150">
        <v>3189</v>
      </c>
      <c r="E26" s="197">
        <v>3.7</v>
      </c>
      <c r="F26" s="150">
        <v>9871</v>
      </c>
      <c r="G26" s="196">
        <v>1.6</v>
      </c>
      <c r="H26" s="150">
        <v>98568</v>
      </c>
      <c r="I26" s="196">
        <v>16.3</v>
      </c>
      <c r="J26" s="196"/>
    </row>
    <row r="27" spans="1:10" ht="13.5" customHeight="1" x14ac:dyDescent="0.2">
      <c r="A27" s="145" t="s">
        <v>38</v>
      </c>
      <c r="B27" s="150">
        <v>62423</v>
      </c>
      <c r="C27" s="197">
        <v>10</v>
      </c>
      <c r="D27" s="150">
        <v>2789</v>
      </c>
      <c r="E27" s="197">
        <v>3.3</v>
      </c>
      <c r="F27" s="150">
        <v>11263</v>
      </c>
      <c r="G27" s="196">
        <v>1.8</v>
      </c>
      <c r="H27" s="150">
        <v>111624</v>
      </c>
      <c r="I27" s="196">
        <v>17.8</v>
      </c>
      <c r="J27" s="196"/>
    </row>
    <row r="28" spans="1:10" ht="13.5" customHeight="1" x14ac:dyDescent="0.2">
      <c r="A28" s="177" t="s">
        <v>39</v>
      </c>
      <c r="B28" s="178">
        <v>94908</v>
      </c>
      <c r="C28" s="197">
        <v>15.3</v>
      </c>
      <c r="D28" s="178">
        <v>3069</v>
      </c>
      <c r="E28" s="197">
        <v>3.6</v>
      </c>
      <c r="F28" s="178">
        <v>43677</v>
      </c>
      <c r="G28" s="196">
        <v>7</v>
      </c>
      <c r="H28" s="178">
        <v>145023</v>
      </c>
      <c r="I28" s="196">
        <v>23.3</v>
      </c>
      <c r="J28" s="196"/>
    </row>
    <row r="29" spans="1:10" ht="13.5" customHeight="1" x14ac:dyDescent="0.2">
      <c r="A29" s="144" t="s">
        <v>40</v>
      </c>
      <c r="B29" s="151">
        <v>128300</v>
      </c>
      <c r="C29" s="199">
        <v>20.399999999999999</v>
      </c>
      <c r="D29" s="151">
        <v>3417</v>
      </c>
      <c r="E29" s="199">
        <v>4</v>
      </c>
      <c r="F29" s="151">
        <v>81079</v>
      </c>
      <c r="G29" s="203">
        <v>12.9</v>
      </c>
      <c r="H29" s="151">
        <v>196323</v>
      </c>
      <c r="I29" s="203">
        <v>31.1</v>
      </c>
      <c r="J29" s="196"/>
    </row>
    <row r="30" spans="1:10" ht="13.5" customHeight="1" x14ac:dyDescent="0.2">
      <c r="A30" s="144" t="s">
        <v>41</v>
      </c>
      <c r="B30" s="151">
        <v>152772</v>
      </c>
      <c r="C30" s="199">
        <v>23.3</v>
      </c>
      <c r="D30" s="152">
        <v>3538</v>
      </c>
      <c r="E30" s="199">
        <v>3.9</v>
      </c>
      <c r="F30" s="152">
        <v>105275</v>
      </c>
      <c r="G30" s="203">
        <v>16.100000000000001</v>
      </c>
      <c r="H30" s="152">
        <v>220159</v>
      </c>
      <c r="I30" s="203">
        <v>33.6</v>
      </c>
      <c r="J30" s="196"/>
    </row>
    <row r="31" spans="1:10" ht="13.5" customHeight="1" x14ac:dyDescent="0.2">
      <c r="A31" s="144" t="s">
        <v>42</v>
      </c>
      <c r="B31" s="152">
        <v>173042</v>
      </c>
      <c r="C31" s="199">
        <v>25.5</v>
      </c>
      <c r="D31" s="152">
        <v>3701</v>
      </c>
      <c r="E31" s="199">
        <v>3.9</v>
      </c>
      <c r="F31" s="152">
        <v>123152</v>
      </c>
      <c r="G31" s="203">
        <v>18.100000000000001</v>
      </c>
      <c r="H31" s="152">
        <v>231348</v>
      </c>
      <c r="I31" s="203">
        <v>34.1</v>
      </c>
      <c r="J31" s="196"/>
    </row>
    <row r="32" spans="1:10" ht="13.5" customHeight="1" x14ac:dyDescent="0.2">
      <c r="A32" s="144" t="s">
        <v>43</v>
      </c>
      <c r="B32" s="152">
        <v>190841</v>
      </c>
      <c r="C32" s="199">
        <v>27</v>
      </c>
      <c r="D32" s="152">
        <v>3905</v>
      </c>
      <c r="E32" s="199">
        <v>4</v>
      </c>
      <c r="F32" s="152">
        <v>137286</v>
      </c>
      <c r="G32" s="203">
        <v>19.399999999999999</v>
      </c>
      <c r="H32" s="152">
        <v>233221</v>
      </c>
      <c r="I32" s="203">
        <v>33</v>
      </c>
      <c r="J32" s="196"/>
    </row>
    <row r="33" spans="1:14" ht="13.5" customHeight="1" x14ac:dyDescent="0.2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</row>
    <row r="34" spans="1:14" ht="13.5" customHeight="1" x14ac:dyDescent="0.35">
      <c r="A34" s="195" t="s">
        <v>44</v>
      </c>
      <c r="B34" s="194"/>
      <c r="C34" s="194"/>
      <c r="D34" s="194"/>
      <c r="E34" s="194"/>
      <c r="F34" s="194"/>
      <c r="G34" s="194"/>
      <c r="H34" s="194"/>
      <c r="I34" s="194"/>
      <c r="J34" s="195"/>
      <c r="K34" s="195"/>
      <c r="L34" s="195"/>
      <c r="M34" s="195"/>
      <c r="N34" s="195"/>
    </row>
    <row r="35" spans="1:14" ht="13.5" customHeight="1" x14ac:dyDescent="0.35">
      <c r="A35" s="195" t="s">
        <v>45</v>
      </c>
      <c r="B35" s="194"/>
      <c r="C35" s="194"/>
      <c r="D35" s="194"/>
      <c r="E35" s="194"/>
      <c r="F35" s="194"/>
      <c r="G35" s="194"/>
      <c r="H35" s="194"/>
      <c r="I35" s="194"/>
      <c r="J35" s="195"/>
      <c r="K35" s="195"/>
      <c r="L35" s="5"/>
      <c r="M35" s="9"/>
      <c r="N35" s="6"/>
    </row>
    <row r="36" spans="1:14" ht="13.5" customHeight="1" x14ac:dyDescent="0.35">
      <c r="A36" s="195" t="s">
        <v>46</v>
      </c>
      <c r="B36" s="194"/>
      <c r="C36" s="194"/>
      <c r="D36" s="194"/>
      <c r="E36" s="194"/>
      <c r="F36" s="194"/>
      <c r="G36" s="194"/>
      <c r="H36" s="194"/>
      <c r="I36" s="194"/>
      <c r="J36" s="195"/>
      <c r="K36" s="195"/>
      <c r="L36" s="167"/>
      <c r="M36" s="9"/>
      <c r="N36" s="6"/>
    </row>
    <row r="37" spans="1:14" ht="13.5" customHeight="1" x14ac:dyDescent="0.35">
      <c r="A37" s="195" t="s">
        <v>47</v>
      </c>
      <c r="B37" s="194"/>
      <c r="C37" s="194"/>
      <c r="D37" s="194"/>
      <c r="E37" s="194"/>
      <c r="F37" s="194"/>
      <c r="G37" s="194"/>
      <c r="H37" s="194"/>
      <c r="I37" s="194"/>
      <c r="J37" s="195"/>
      <c r="K37" s="195"/>
      <c r="L37" s="5"/>
      <c r="M37" s="9"/>
      <c r="N37" s="6"/>
    </row>
    <row r="38" spans="1:14" ht="13.5" customHeight="1" x14ac:dyDescent="0.35">
      <c r="A38" s="195" t="s">
        <v>56</v>
      </c>
      <c r="B38" s="194"/>
      <c r="C38" s="194"/>
      <c r="D38" s="194"/>
      <c r="E38" s="194"/>
      <c r="F38" s="194"/>
      <c r="G38" s="194"/>
      <c r="H38" s="194"/>
      <c r="I38" s="194"/>
      <c r="J38" s="195"/>
      <c r="K38" s="195"/>
      <c r="L38" s="5"/>
      <c r="M38" s="9"/>
      <c r="N38" s="6"/>
    </row>
    <row r="39" spans="1:14" ht="21.75" customHeight="1" x14ac:dyDescent="0.2">
      <c r="A39" s="206" t="s">
        <v>57</v>
      </c>
      <c r="B39" s="206"/>
      <c r="C39" s="206"/>
      <c r="D39" s="206"/>
      <c r="E39" s="206"/>
      <c r="F39" s="206"/>
      <c r="G39" s="206"/>
      <c r="H39" s="206"/>
      <c r="I39" s="206"/>
      <c r="J39" s="195"/>
      <c r="K39" s="195"/>
      <c r="L39" s="5"/>
      <c r="M39" s="9"/>
      <c r="N39" s="6"/>
    </row>
    <row r="40" spans="1:14" ht="25.5" customHeight="1" x14ac:dyDescent="0.2">
      <c r="A40" s="206" t="s">
        <v>65</v>
      </c>
      <c r="B40" s="206"/>
      <c r="C40" s="206"/>
      <c r="D40" s="206"/>
      <c r="E40" s="206"/>
      <c r="F40" s="206"/>
      <c r="G40" s="206"/>
      <c r="H40" s="206"/>
      <c r="I40" s="206"/>
      <c r="J40" s="195"/>
      <c r="K40" s="195"/>
      <c r="L40" s="5"/>
      <c r="M40" s="9"/>
      <c r="N40" s="6"/>
    </row>
    <row r="41" spans="1:14" ht="13.5" customHeight="1" x14ac:dyDescent="0.2">
      <c r="A41" s="195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5"/>
      <c r="M41" s="9"/>
      <c r="N41" s="6"/>
    </row>
    <row r="42" spans="1:14" ht="13.5" customHeight="1" x14ac:dyDescent="0.2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5"/>
      <c r="M42" s="9"/>
      <c r="N42" s="195"/>
    </row>
  </sheetData>
  <mergeCells count="2">
    <mergeCell ref="A40:I40"/>
    <mergeCell ref="A39:I39"/>
  </mergeCells>
  <pageMargins left="0.7" right="0.7" top="0.75" bottom="0.75" header="0.3" footer="0.3"/>
  <pageSetup paperSize="9" orientation="portrait" horizontalDpi="300" verticalDpi="300" r:id="rId1"/>
  <customProperties>
    <customPr name="SheetOption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selection activeCell="C32" sqref="C32"/>
    </sheetView>
  </sheetViews>
  <sheetFormatPr defaultRowHeight="14.5" x14ac:dyDescent="0.35"/>
  <cols>
    <col min="2" max="2" width="43.54296875" bestFit="1" customWidth="1"/>
    <col min="3" max="3" width="11.54296875" customWidth="1"/>
    <col min="4" max="4" width="18.453125" customWidth="1"/>
  </cols>
  <sheetData>
    <row r="1" spans="1:4" x14ac:dyDescent="0.35">
      <c r="A1" s="194"/>
      <c r="B1" s="194" t="s">
        <v>66</v>
      </c>
      <c r="C1" s="194"/>
      <c r="D1" s="194"/>
    </row>
    <row r="2" spans="1:4" x14ac:dyDescent="0.35">
      <c r="A2" s="194"/>
      <c r="B2" s="194" t="s">
        <v>67</v>
      </c>
      <c r="C2" s="194"/>
      <c r="D2" s="194"/>
    </row>
    <row r="3" spans="1:4" x14ac:dyDescent="0.35">
      <c r="A3" s="194"/>
      <c r="B3" s="194" t="s">
        <v>68</v>
      </c>
      <c r="C3" s="194"/>
      <c r="D3" s="194"/>
    </row>
    <row r="5" spans="1:4" x14ac:dyDescent="0.35">
      <c r="A5" s="194" t="s">
        <v>69</v>
      </c>
      <c r="B5" s="194" t="s">
        <v>70</v>
      </c>
      <c r="C5" s="194" t="s">
        <v>71</v>
      </c>
      <c r="D5" s="194" t="s">
        <v>72</v>
      </c>
    </row>
    <row r="6" spans="1:4" x14ac:dyDescent="0.35">
      <c r="A6" s="194" t="s">
        <v>73</v>
      </c>
      <c r="B6" s="194">
        <v>87</v>
      </c>
      <c r="C6" s="194">
        <v>0.5</v>
      </c>
      <c r="D6" s="194">
        <f>B6+(255-B6)*C6</f>
        <v>171</v>
      </c>
    </row>
    <row r="7" spans="1:4" x14ac:dyDescent="0.35">
      <c r="A7" s="194" t="s">
        <v>74</v>
      </c>
      <c r="B7" s="194">
        <v>81</v>
      </c>
      <c r="C7" s="194">
        <v>0.5</v>
      </c>
      <c r="D7" s="194">
        <f t="shared" ref="D7:D8" si="0">B7+(255-B7)*C7</f>
        <v>168</v>
      </c>
    </row>
    <row r="8" spans="1:4" x14ac:dyDescent="0.35">
      <c r="A8" s="194" t="s">
        <v>75</v>
      </c>
      <c r="B8" s="194">
        <v>77</v>
      </c>
      <c r="C8" s="194">
        <v>0.5</v>
      </c>
      <c r="D8" s="4">
        <f t="shared" si="0"/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P46"/>
  <sheetViews>
    <sheetView zoomScale="80" zoomScaleNormal="80" workbookViewId="0">
      <pane xSplit="2" ySplit="9" topLeftCell="I22" activePane="bottomRight" state="frozen"/>
      <selection pane="topRight" activeCell="E24" sqref="E24"/>
      <selection pane="bottomLeft" activeCell="E24" sqref="E24"/>
      <selection pane="bottomRight" activeCell="J45" sqref="J45:N45"/>
    </sheetView>
  </sheetViews>
  <sheetFormatPr defaultColWidth="8.81640625" defaultRowHeight="12.5" outlineLevelCol="1" x14ac:dyDescent="0.25"/>
  <cols>
    <col min="1" max="1" width="38.1796875" style="10" customWidth="1" outlineLevel="1"/>
    <col min="2" max="2" width="65.81640625" style="10" customWidth="1"/>
    <col min="3" max="3" width="19.81640625" style="95" customWidth="1"/>
    <col min="4" max="7" width="9.81640625" style="95" customWidth="1"/>
    <col min="8" max="8" width="11.1796875" style="95" customWidth="1"/>
    <col min="9" max="9" width="9.81640625" style="95" customWidth="1"/>
    <col min="10" max="10" width="11.453125" style="95" bestFit="1" customWidth="1"/>
    <col min="11" max="14" width="11.453125" style="10" bestFit="1" customWidth="1"/>
    <col min="15" max="16384" width="8.81640625" style="10"/>
  </cols>
  <sheetData>
    <row r="1" spans="1:15" ht="20" thickBot="1" x14ac:dyDescent="0.5">
      <c r="B1" s="93" t="s">
        <v>76</v>
      </c>
      <c r="C1" s="94" t="s">
        <v>77</v>
      </c>
      <c r="N1" s="90"/>
      <c r="O1" s="111" t="s">
        <v>78</v>
      </c>
    </row>
    <row r="2" spans="1:15" ht="13" thickTop="1" x14ac:dyDescent="0.25">
      <c r="A2" s="96"/>
    </row>
    <row r="3" spans="1:15" x14ac:dyDescent="0.25">
      <c r="A3" s="96"/>
    </row>
    <row r="4" spans="1:15" x14ac:dyDescent="0.25">
      <c r="A4" s="96"/>
    </row>
    <row r="7" spans="1:15" ht="13" x14ac:dyDescent="0.3">
      <c r="C7" s="97" t="s">
        <v>79</v>
      </c>
      <c r="D7" s="97" t="s">
        <v>80</v>
      </c>
      <c r="E7" s="97" t="s">
        <v>81</v>
      </c>
      <c r="F7" s="97" t="s">
        <v>82</v>
      </c>
      <c r="G7" s="97" t="s">
        <v>83</v>
      </c>
      <c r="H7" s="97" t="s">
        <v>84</v>
      </c>
      <c r="I7" s="97" t="s">
        <v>85</v>
      </c>
      <c r="J7" s="98" t="s">
        <v>86</v>
      </c>
      <c r="K7" s="98" t="s">
        <v>87</v>
      </c>
      <c r="L7" s="98" t="s">
        <v>88</v>
      </c>
      <c r="M7" s="98" t="s">
        <v>89</v>
      </c>
      <c r="N7" s="98" t="s">
        <v>90</v>
      </c>
    </row>
    <row r="8" spans="1:15" ht="13" x14ac:dyDescent="0.3">
      <c r="B8" s="10" t="s">
        <v>91</v>
      </c>
      <c r="C8" s="97" t="s">
        <v>92</v>
      </c>
      <c r="D8" s="97" t="s">
        <v>92</v>
      </c>
      <c r="E8" s="97" t="s">
        <v>92</v>
      </c>
      <c r="F8" s="97" t="s">
        <v>92</v>
      </c>
      <c r="G8" s="97" t="s">
        <v>92</v>
      </c>
      <c r="H8" s="97" t="s">
        <v>92</v>
      </c>
      <c r="I8" s="97" t="s">
        <v>92</v>
      </c>
      <c r="J8" s="98" t="s">
        <v>92</v>
      </c>
      <c r="K8" s="98" t="s">
        <v>92</v>
      </c>
      <c r="L8" s="98" t="s">
        <v>92</v>
      </c>
      <c r="M8" s="98" t="s">
        <v>92</v>
      </c>
      <c r="N8" s="98" t="s">
        <v>92</v>
      </c>
    </row>
    <row r="9" spans="1:15" ht="13" x14ac:dyDescent="0.3">
      <c r="C9" s="97" t="s">
        <v>93</v>
      </c>
      <c r="D9" s="97" t="s">
        <v>93</v>
      </c>
      <c r="E9" s="97" t="s">
        <v>93</v>
      </c>
      <c r="F9" s="97" t="s">
        <v>93</v>
      </c>
      <c r="G9" s="97" t="s">
        <v>93</v>
      </c>
      <c r="H9" s="97" t="s">
        <v>93</v>
      </c>
      <c r="I9" s="97" t="s">
        <v>94</v>
      </c>
      <c r="J9" s="98" t="s">
        <v>95</v>
      </c>
      <c r="K9" s="98" t="s">
        <v>96</v>
      </c>
      <c r="L9" s="98" t="s">
        <v>96</v>
      </c>
      <c r="M9" s="98" t="s">
        <v>96</v>
      </c>
      <c r="N9" s="98" t="s">
        <v>96</v>
      </c>
    </row>
    <row r="10" spans="1:15" x14ac:dyDescent="0.25">
      <c r="C10" s="99"/>
      <c r="D10" s="99"/>
      <c r="E10" s="99"/>
      <c r="F10" s="99"/>
      <c r="G10" s="99"/>
      <c r="H10" s="99"/>
      <c r="I10" s="99"/>
      <c r="J10" s="100"/>
      <c r="K10" s="100"/>
      <c r="L10" s="67"/>
      <c r="M10" s="67"/>
      <c r="N10" s="67"/>
    </row>
    <row r="11" spans="1:15" x14ac:dyDescent="0.25">
      <c r="B11" s="10" t="s">
        <v>97</v>
      </c>
      <c r="C11" s="101"/>
      <c r="D11" s="101"/>
      <c r="E11" s="101"/>
      <c r="F11" s="101"/>
      <c r="G11" s="101"/>
      <c r="H11" s="101"/>
      <c r="I11" s="101"/>
      <c r="J11" s="102"/>
      <c r="K11" s="102"/>
      <c r="L11" s="67"/>
      <c r="M11" s="67"/>
      <c r="N11" s="67"/>
    </row>
    <row r="12" spans="1:15" x14ac:dyDescent="0.25">
      <c r="C12" s="101"/>
      <c r="D12" s="101"/>
      <c r="E12" s="101"/>
      <c r="F12" s="101"/>
      <c r="G12" s="101"/>
      <c r="H12" s="101"/>
      <c r="I12" s="101"/>
      <c r="J12" s="102"/>
      <c r="K12" s="102"/>
      <c r="L12" s="67"/>
      <c r="M12" s="67"/>
      <c r="N12" s="67"/>
    </row>
    <row r="13" spans="1:15" x14ac:dyDescent="0.25">
      <c r="B13" s="10" t="s">
        <v>98</v>
      </c>
      <c r="C13" s="101"/>
      <c r="D13" s="101"/>
      <c r="E13" s="101"/>
      <c r="F13" s="101"/>
      <c r="G13" s="101"/>
      <c r="H13" s="101"/>
      <c r="I13" s="101"/>
      <c r="J13" s="102"/>
      <c r="K13" s="102"/>
      <c r="L13" s="67"/>
      <c r="M13" s="67"/>
      <c r="N13" s="67"/>
    </row>
    <row r="14" spans="1:15" x14ac:dyDescent="0.25">
      <c r="B14" s="10" t="s">
        <v>99</v>
      </c>
      <c r="C14" s="101"/>
      <c r="D14" s="101"/>
      <c r="E14" s="101"/>
      <c r="F14" s="101"/>
      <c r="G14" s="101"/>
      <c r="H14" s="101"/>
      <c r="I14" s="101"/>
      <c r="J14" s="102"/>
      <c r="K14" s="102"/>
      <c r="L14" s="67"/>
      <c r="M14" s="67"/>
      <c r="N14" s="67"/>
    </row>
    <row r="15" spans="1:15" x14ac:dyDescent="0.25">
      <c r="B15" s="10" t="s">
        <v>100</v>
      </c>
      <c r="C15" s="101"/>
      <c r="D15" s="101"/>
      <c r="E15" s="101"/>
      <c r="F15" s="101"/>
      <c r="G15" s="101"/>
      <c r="H15" s="101"/>
      <c r="I15" s="101"/>
      <c r="J15" s="102"/>
      <c r="K15" s="102"/>
      <c r="L15" s="67"/>
      <c r="M15" s="67"/>
      <c r="N15" s="67"/>
    </row>
    <row r="16" spans="1:15" x14ac:dyDescent="0.25">
      <c r="B16" s="10" t="s">
        <v>101</v>
      </c>
      <c r="C16" s="101"/>
      <c r="D16" s="101"/>
      <c r="E16" s="101"/>
      <c r="F16" s="101"/>
      <c r="G16" s="101"/>
      <c r="H16" s="101"/>
      <c r="I16" s="101"/>
      <c r="J16" s="102"/>
      <c r="K16" s="102"/>
      <c r="L16" s="67"/>
      <c r="M16" s="67"/>
      <c r="N16" s="67"/>
    </row>
    <row r="17" spans="1:16" x14ac:dyDescent="0.25">
      <c r="B17" s="10" t="s">
        <v>102</v>
      </c>
      <c r="C17" s="101"/>
      <c r="D17" s="101"/>
      <c r="E17" s="101"/>
      <c r="F17" s="101"/>
      <c r="G17" s="101"/>
      <c r="H17" s="101"/>
      <c r="I17" s="101"/>
      <c r="J17" s="102"/>
      <c r="K17" s="102"/>
      <c r="L17" s="67"/>
      <c r="M17" s="67"/>
      <c r="N17" s="67"/>
    </row>
    <row r="18" spans="1:16" x14ac:dyDescent="0.25">
      <c r="C18" s="101"/>
      <c r="D18" s="101"/>
      <c r="E18" s="101"/>
      <c r="F18" s="101"/>
      <c r="G18" s="101"/>
      <c r="H18" s="101"/>
      <c r="I18" s="101"/>
      <c r="J18" s="102"/>
      <c r="K18" s="102"/>
      <c r="L18" s="67"/>
      <c r="M18" s="67"/>
      <c r="N18" s="67"/>
    </row>
    <row r="19" spans="1:16" ht="13" x14ac:dyDescent="0.3">
      <c r="B19" s="34" t="s">
        <v>103</v>
      </c>
      <c r="C19" s="101"/>
      <c r="D19" s="101"/>
      <c r="E19" s="101"/>
      <c r="F19" s="101"/>
      <c r="G19" s="101"/>
      <c r="H19" s="101"/>
      <c r="I19" s="101"/>
      <c r="J19" s="102"/>
      <c r="K19" s="102"/>
      <c r="L19" s="67"/>
      <c r="M19" s="67"/>
      <c r="N19" s="67"/>
    </row>
    <row r="20" spans="1:16" ht="13" x14ac:dyDescent="0.3">
      <c r="B20" s="34"/>
      <c r="C20" s="101"/>
      <c r="D20" s="101"/>
      <c r="E20" s="101"/>
      <c r="F20" s="101"/>
      <c r="G20" s="101"/>
      <c r="H20" s="101"/>
      <c r="I20" s="101"/>
      <c r="J20" s="102"/>
      <c r="K20" s="102"/>
      <c r="L20" s="67"/>
      <c r="M20" s="67"/>
      <c r="N20" s="67"/>
    </row>
    <row r="21" spans="1:16" ht="13" x14ac:dyDescent="0.3">
      <c r="A21" s="10" t="s">
        <v>104</v>
      </c>
      <c r="B21" s="34" t="s">
        <v>105</v>
      </c>
      <c r="C21" s="103">
        <v>57749</v>
      </c>
      <c r="D21" s="103">
        <v>60211</v>
      </c>
      <c r="E21" s="103">
        <v>66491</v>
      </c>
      <c r="F21" s="103">
        <v>72954</v>
      </c>
      <c r="G21" s="103">
        <v>77211</v>
      </c>
      <c r="H21" s="103">
        <v>76422</v>
      </c>
      <c r="I21" s="103">
        <v>72712</v>
      </c>
      <c r="J21" s="104">
        <v>68118</v>
      </c>
      <c r="K21" s="104">
        <v>71282</v>
      </c>
      <c r="L21" s="104">
        <v>79932</v>
      </c>
      <c r="M21" s="104">
        <v>86663</v>
      </c>
      <c r="N21" s="104">
        <v>89961</v>
      </c>
      <c r="O21" s="67"/>
    </row>
    <row r="22" spans="1:16" x14ac:dyDescent="0.25">
      <c r="C22" s="101"/>
      <c r="D22" s="101"/>
      <c r="E22" s="101"/>
      <c r="F22" s="101"/>
      <c r="G22" s="101"/>
      <c r="H22" s="101"/>
      <c r="I22" s="101"/>
      <c r="J22" s="102"/>
      <c r="K22" s="102"/>
      <c r="L22" s="105"/>
      <c r="M22" s="105"/>
      <c r="N22" s="105"/>
      <c r="O22" s="67"/>
    </row>
    <row r="23" spans="1:16" ht="13" x14ac:dyDescent="0.3">
      <c r="B23" s="34" t="s">
        <v>106</v>
      </c>
      <c r="C23" s="101"/>
      <c r="D23" s="101"/>
      <c r="E23" s="101"/>
      <c r="F23" s="101"/>
      <c r="G23" s="101"/>
      <c r="H23" s="101"/>
      <c r="I23" s="101"/>
      <c r="J23" s="102"/>
      <c r="K23" s="102"/>
      <c r="L23" s="102"/>
      <c r="M23" s="102"/>
      <c r="N23" s="102"/>
      <c r="O23" s="67"/>
    </row>
    <row r="24" spans="1:16" x14ac:dyDescent="0.25">
      <c r="B24" s="10" t="s">
        <v>107</v>
      </c>
      <c r="C24" s="106">
        <v>-5835</v>
      </c>
      <c r="D24" s="106">
        <v>-6792</v>
      </c>
      <c r="E24" s="106">
        <v>-8182</v>
      </c>
      <c r="F24" s="106">
        <v>-8503</v>
      </c>
      <c r="G24" s="106">
        <v>-8696</v>
      </c>
      <c r="H24" s="106">
        <v>-8992</v>
      </c>
      <c r="I24" s="106">
        <v>-9544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67"/>
      <c r="P24" s="67"/>
    </row>
    <row r="25" spans="1:16" x14ac:dyDescent="0.25">
      <c r="B25" s="10" t="s">
        <v>108</v>
      </c>
      <c r="C25" s="106">
        <v>-652</v>
      </c>
      <c r="D25" s="106">
        <v>-816</v>
      </c>
      <c r="E25" s="106">
        <v>-918</v>
      </c>
      <c r="F25" s="106">
        <v>-986</v>
      </c>
      <c r="G25" s="106">
        <v>-1032</v>
      </c>
      <c r="H25" s="106">
        <v>-1061</v>
      </c>
      <c r="I25" s="106">
        <v>-1072</v>
      </c>
      <c r="J25" s="107">
        <v>-1057</v>
      </c>
      <c r="K25" s="107">
        <v>-1124</v>
      </c>
      <c r="L25" s="107">
        <v>-1259</v>
      </c>
      <c r="M25" s="107">
        <v>-1329</v>
      </c>
      <c r="N25" s="107">
        <v>-1406</v>
      </c>
      <c r="O25" s="67"/>
      <c r="P25" s="67"/>
    </row>
    <row r="26" spans="1:16" x14ac:dyDescent="0.25">
      <c r="B26" s="10" t="s">
        <v>109</v>
      </c>
      <c r="C26" s="106">
        <v>-2414</v>
      </c>
      <c r="D26" s="106">
        <v>-2617</v>
      </c>
      <c r="E26" s="106">
        <v>-3004</v>
      </c>
      <c r="F26" s="106">
        <v>-3358</v>
      </c>
      <c r="G26" s="106">
        <v>-3769</v>
      </c>
      <c r="H26" s="106">
        <v>-3981</v>
      </c>
      <c r="I26" s="106">
        <v>-4140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67"/>
      <c r="P26" s="67"/>
    </row>
    <row r="27" spans="1:16" x14ac:dyDescent="0.25">
      <c r="B27" s="10" t="s">
        <v>110</v>
      </c>
      <c r="C27" s="106">
        <v>-822</v>
      </c>
      <c r="D27" s="106">
        <v>-823</v>
      </c>
      <c r="E27" s="106">
        <v>-792</v>
      </c>
      <c r="F27" s="106">
        <v>-711</v>
      </c>
      <c r="G27" s="106">
        <v>-714</v>
      </c>
      <c r="H27" s="106" t="s">
        <v>111</v>
      </c>
      <c r="I27" s="106" t="s">
        <v>111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67"/>
      <c r="P27" s="67"/>
    </row>
    <row r="28" spans="1:16" x14ac:dyDescent="0.25">
      <c r="B28" s="10" t="s">
        <v>112</v>
      </c>
      <c r="C28" s="106">
        <v>-72</v>
      </c>
      <c r="D28" s="106">
        <v>-69</v>
      </c>
      <c r="E28" s="106">
        <v>-68</v>
      </c>
      <c r="F28" s="106">
        <v>-67</v>
      </c>
      <c r="G28" s="106" t="s">
        <v>111</v>
      </c>
      <c r="H28" s="106">
        <v>-23</v>
      </c>
      <c r="I28" s="106">
        <v>-2</v>
      </c>
      <c r="J28" s="107" t="s">
        <v>111</v>
      </c>
      <c r="K28" s="107" t="s">
        <v>111</v>
      </c>
      <c r="L28" s="107">
        <v>-160</v>
      </c>
      <c r="M28" s="107">
        <v>-160</v>
      </c>
      <c r="N28" s="107">
        <v>-160</v>
      </c>
      <c r="O28" s="67"/>
      <c r="P28" s="67"/>
    </row>
    <row r="29" spans="1:16" x14ac:dyDescent="0.25">
      <c r="B29" s="10" t="s">
        <v>113</v>
      </c>
      <c r="C29" s="106">
        <v>-3326</v>
      </c>
      <c r="D29" s="106">
        <v>-3641</v>
      </c>
      <c r="E29" s="106">
        <v>-4166</v>
      </c>
      <c r="F29" s="106">
        <v>-4336</v>
      </c>
      <c r="G29" s="106">
        <v>-4697</v>
      </c>
      <c r="H29" s="106">
        <v>-4798</v>
      </c>
      <c r="I29" s="106">
        <v>-5044</v>
      </c>
      <c r="J29" s="107">
        <v>-5275</v>
      </c>
      <c r="K29" s="107">
        <v>-5514</v>
      </c>
      <c r="L29" s="107">
        <v>-5726</v>
      </c>
      <c r="M29" s="107">
        <v>-5942</v>
      </c>
      <c r="N29" s="107">
        <v>-6076</v>
      </c>
      <c r="O29" s="67"/>
      <c r="P29" s="67"/>
    </row>
    <row r="30" spans="1:16" x14ac:dyDescent="0.25">
      <c r="B30" s="10" t="s">
        <v>114</v>
      </c>
      <c r="C30" s="106">
        <v>-60</v>
      </c>
      <c r="D30" s="106">
        <v>-53</v>
      </c>
      <c r="E30" s="106">
        <v>-52</v>
      </c>
      <c r="F30" s="106" t="s">
        <v>111</v>
      </c>
      <c r="G30" s="106" t="s">
        <v>111</v>
      </c>
      <c r="H30" s="106" t="s">
        <v>111</v>
      </c>
      <c r="I30" s="106" t="s">
        <v>111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67"/>
      <c r="P30" s="67"/>
    </row>
    <row r="31" spans="1:16" x14ac:dyDescent="0.25">
      <c r="B31" s="10" t="s">
        <v>115</v>
      </c>
      <c r="C31" s="106">
        <v>-603</v>
      </c>
      <c r="D31" s="106">
        <v>-604</v>
      </c>
      <c r="E31" s="106">
        <v>-605</v>
      </c>
      <c r="F31" s="106" t="s">
        <v>111</v>
      </c>
      <c r="G31" s="106" t="s">
        <v>111</v>
      </c>
      <c r="H31" s="106" t="s">
        <v>111</v>
      </c>
      <c r="I31" s="106" t="s">
        <v>111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67"/>
      <c r="P31" s="67"/>
    </row>
    <row r="32" spans="1:16" x14ac:dyDescent="0.25">
      <c r="B32" s="10" t="s">
        <v>116</v>
      </c>
      <c r="C32" s="106">
        <v>-6570</v>
      </c>
      <c r="D32" s="106">
        <v>-7313</v>
      </c>
      <c r="E32" s="106">
        <v>-5608</v>
      </c>
      <c r="F32" s="106">
        <v>-6057</v>
      </c>
      <c r="G32" s="106">
        <v>-6244</v>
      </c>
      <c r="H32" s="106">
        <v>-6340</v>
      </c>
      <c r="I32" s="106">
        <v>-7215</v>
      </c>
      <c r="J32" s="107">
        <v>-7682</v>
      </c>
      <c r="K32" s="107">
        <v>-8407</v>
      </c>
      <c r="L32" s="107">
        <v>-9293</v>
      </c>
      <c r="M32" s="107">
        <v>-10111</v>
      </c>
      <c r="N32" s="107">
        <v>-10790</v>
      </c>
      <c r="O32" s="67"/>
      <c r="P32" s="67"/>
    </row>
    <row r="33" spans="1:16" x14ac:dyDescent="0.25">
      <c r="B33" s="10" t="s">
        <v>117</v>
      </c>
      <c r="C33" s="106">
        <v>-2194</v>
      </c>
      <c r="D33" s="106">
        <v>-2271</v>
      </c>
      <c r="E33" s="106">
        <v>-2263</v>
      </c>
      <c r="F33" s="106">
        <v>-2436</v>
      </c>
      <c r="G33" s="106">
        <v>-2738</v>
      </c>
      <c r="H33" s="106">
        <v>-2875</v>
      </c>
      <c r="I33" s="106" t="s">
        <v>111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67"/>
      <c r="P33" s="67"/>
    </row>
    <row r="34" spans="1:16" x14ac:dyDescent="0.25">
      <c r="B34" s="10" t="s">
        <v>118</v>
      </c>
      <c r="C34" s="106">
        <v>-1358</v>
      </c>
      <c r="D34" s="106">
        <v>-850</v>
      </c>
      <c r="E34" s="106">
        <v>-855</v>
      </c>
      <c r="F34" s="106">
        <v>-819</v>
      </c>
      <c r="G34" s="106">
        <v>-657</v>
      </c>
      <c r="H34" s="106" t="s">
        <v>111</v>
      </c>
      <c r="I34" s="106" t="s">
        <v>111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67"/>
      <c r="P34" s="67"/>
    </row>
    <row r="35" spans="1:16" x14ac:dyDescent="0.25">
      <c r="B35" s="10" t="s">
        <v>119</v>
      </c>
      <c r="C35" s="106">
        <v>-475</v>
      </c>
      <c r="D35" s="106">
        <v>-476</v>
      </c>
      <c r="E35" s="106">
        <v>-468</v>
      </c>
      <c r="F35" s="106">
        <v>-439</v>
      </c>
      <c r="G35" s="106">
        <v>-439</v>
      </c>
      <c r="H35" s="106" t="s">
        <v>111</v>
      </c>
      <c r="I35" s="106" t="s">
        <v>111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67"/>
      <c r="P35" s="67"/>
    </row>
    <row r="36" spans="1:16" x14ac:dyDescent="0.25">
      <c r="B36" s="10" t="s">
        <v>120</v>
      </c>
      <c r="C36" s="106">
        <v>-625</v>
      </c>
      <c r="D36" s="106" t="s">
        <v>111</v>
      </c>
      <c r="E36" s="106" t="s">
        <v>111</v>
      </c>
      <c r="F36" s="106" t="s">
        <v>111</v>
      </c>
      <c r="G36" s="106" t="s">
        <v>111</v>
      </c>
      <c r="H36" s="106" t="s">
        <v>111</v>
      </c>
      <c r="I36" s="106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67"/>
      <c r="P36" s="67"/>
    </row>
    <row r="37" spans="1:16" x14ac:dyDescent="0.25">
      <c r="B37" s="67" t="s">
        <v>121</v>
      </c>
      <c r="C37" s="106"/>
      <c r="D37" s="106"/>
      <c r="E37" s="106"/>
      <c r="F37" s="106"/>
      <c r="G37" s="106"/>
      <c r="H37" s="106">
        <v>-662</v>
      </c>
      <c r="I37" s="106">
        <v>-658</v>
      </c>
      <c r="J37" s="107">
        <v>-644</v>
      </c>
      <c r="K37" s="107">
        <v>-1540</v>
      </c>
      <c r="L37" s="107">
        <v>-1919</v>
      </c>
      <c r="M37" s="107">
        <v>-1928</v>
      </c>
      <c r="N37" s="107">
        <v>-2216</v>
      </c>
      <c r="O37" s="67"/>
      <c r="P37" s="67"/>
    </row>
    <row r="38" spans="1:16" x14ac:dyDescent="0.25">
      <c r="B38" s="67"/>
      <c r="C38" s="101"/>
      <c r="D38" s="101"/>
      <c r="E38" s="101"/>
      <c r="F38" s="101"/>
      <c r="G38" s="101"/>
      <c r="H38" s="101"/>
      <c r="I38" s="101"/>
      <c r="K38" s="95"/>
      <c r="O38" s="67"/>
      <c r="P38" s="67"/>
    </row>
    <row r="39" spans="1:16" ht="13" x14ac:dyDescent="0.3">
      <c r="B39" s="34" t="s">
        <v>106</v>
      </c>
      <c r="C39" s="103">
        <f t="shared" ref="C39:H39" si="0">SUM(C24:C38)</f>
        <v>-25006</v>
      </c>
      <c r="D39" s="103">
        <f t="shared" si="0"/>
        <v>-26325</v>
      </c>
      <c r="E39" s="103">
        <f t="shared" si="0"/>
        <v>-26981</v>
      </c>
      <c r="F39" s="103">
        <f t="shared" si="0"/>
        <v>-27712</v>
      </c>
      <c r="G39" s="103">
        <f t="shared" si="0"/>
        <v>-28986</v>
      </c>
      <c r="H39" s="103">
        <f t="shared" si="0"/>
        <v>-28732</v>
      </c>
      <c r="I39" s="103">
        <v>-27675</v>
      </c>
      <c r="J39" s="108">
        <f>SUM(J24:J38)</f>
        <v>-14658</v>
      </c>
      <c r="K39" s="108">
        <f>SUM(K24:K38)</f>
        <v>-16585</v>
      </c>
      <c r="L39" s="108">
        <f>SUM(L24:L38)</f>
        <v>-18357</v>
      </c>
      <c r="M39" s="108">
        <f>SUM(M24:M38)</f>
        <v>-19470</v>
      </c>
      <c r="N39" s="108">
        <f>SUM(N24:N38)</f>
        <v>-20648</v>
      </c>
      <c r="O39" s="67"/>
      <c r="P39" s="67"/>
    </row>
    <row r="40" spans="1:16" ht="13" x14ac:dyDescent="0.3">
      <c r="B40" s="34"/>
      <c r="C40" s="101"/>
      <c r="D40" s="101"/>
      <c r="E40" s="101"/>
      <c r="F40" s="101"/>
      <c r="G40" s="101"/>
      <c r="H40" s="101"/>
      <c r="I40" s="101"/>
      <c r="K40" s="95"/>
      <c r="O40" s="67"/>
      <c r="P40" s="67"/>
    </row>
    <row r="41" spans="1:16" ht="13" x14ac:dyDescent="0.3">
      <c r="B41" s="34" t="s">
        <v>122</v>
      </c>
      <c r="C41" s="103">
        <f t="shared" ref="C41:H41" si="1">C21+C39</f>
        <v>32743</v>
      </c>
      <c r="D41" s="103">
        <f t="shared" si="1"/>
        <v>33886</v>
      </c>
      <c r="E41" s="103">
        <f t="shared" si="1"/>
        <v>39510</v>
      </c>
      <c r="F41" s="103">
        <f t="shared" si="1"/>
        <v>45242</v>
      </c>
      <c r="G41" s="103">
        <f t="shared" si="1"/>
        <v>48225</v>
      </c>
      <c r="H41" s="103">
        <f t="shared" si="1"/>
        <v>47690</v>
      </c>
      <c r="I41" s="103">
        <v>45037</v>
      </c>
      <c r="J41" s="108">
        <f>J21+J39</f>
        <v>53460</v>
      </c>
      <c r="K41" s="108">
        <f>K21+K39</f>
        <v>54697</v>
      </c>
      <c r="L41" s="108">
        <f>L21+L39</f>
        <v>61575</v>
      </c>
      <c r="M41" s="108">
        <f>M21+M39</f>
        <v>67193</v>
      </c>
      <c r="N41" s="108">
        <f>N21+N39</f>
        <v>69313</v>
      </c>
      <c r="O41" s="67"/>
      <c r="P41" s="91">
        <f>N41-J41</f>
        <v>15853</v>
      </c>
    </row>
    <row r="42" spans="1:16" ht="13" x14ac:dyDescent="0.3">
      <c r="B42" s="34"/>
      <c r="C42" s="109"/>
      <c r="D42" s="109"/>
      <c r="E42" s="109"/>
      <c r="F42" s="109"/>
      <c r="G42" s="109"/>
      <c r="H42" s="109"/>
      <c r="I42" s="109"/>
      <c r="J42" s="110"/>
      <c r="K42" s="110"/>
      <c r="O42" s="67"/>
    </row>
    <row r="43" spans="1:16" ht="13" x14ac:dyDescent="0.3">
      <c r="A43" s="10" t="s">
        <v>123</v>
      </c>
      <c r="B43" s="34" t="s">
        <v>124</v>
      </c>
      <c r="C43" s="103">
        <v>56344</v>
      </c>
      <c r="D43" s="103">
        <v>57168</v>
      </c>
      <c r="E43" s="103">
        <v>59003</v>
      </c>
      <c r="F43" s="103">
        <v>60131</v>
      </c>
      <c r="G43" s="103">
        <v>66005</v>
      </c>
      <c r="H43" s="103">
        <v>69617</v>
      </c>
      <c r="I43" s="103">
        <v>74334</v>
      </c>
      <c r="J43" s="108">
        <v>77817</v>
      </c>
      <c r="K43" s="108">
        <v>79581</v>
      </c>
      <c r="L43" s="108">
        <v>80111</v>
      </c>
      <c r="M43" s="108">
        <v>82316</v>
      </c>
      <c r="N43" s="108">
        <v>83655</v>
      </c>
      <c r="O43" s="67"/>
      <c r="P43" s="91">
        <f>N43-K43</f>
        <v>4074</v>
      </c>
    </row>
    <row r="44" spans="1:16" ht="13" x14ac:dyDescent="0.3">
      <c r="B44" s="34"/>
      <c r="C44" s="109"/>
      <c r="D44" s="109"/>
      <c r="E44" s="109"/>
      <c r="F44" s="109"/>
      <c r="G44" s="109"/>
      <c r="H44" s="109"/>
      <c r="I44" s="109"/>
      <c r="J44" s="110"/>
      <c r="K44" s="110"/>
    </row>
    <row r="45" spans="1:16" ht="13" x14ac:dyDescent="0.3">
      <c r="B45" s="34" t="s">
        <v>125</v>
      </c>
      <c r="C45" s="112">
        <f>C41/C43</f>
        <v>0.58112665057503909</v>
      </c>
      <c r="D45" s="112">
        <f t="shared" ref="D45:H45" si="2">D41/D43</f>
        <v>0.59274419255527566</v>
      </c>
      <c r="E45" s="112">
        <f t="shared" si="2"/>
        <v>0.66962696812026512</v>
      </c>
      <c r="F45" s="112">
        <f t="shared" si="2"/>
        <v>0.75239061382647887</v>
      </c>
      <c r="G45" s="112">
        <f t="shared" si="2"/>
        <v>0.73062646769184147</v>
      </c>
      <c r="H45" s="112">
        <f t="shared" si="2"/>
        <v>0.68503382794432399</v>
      </c>
      <c r="I45" s="112">
        <v>0.60587348992385714</v>
      </c>
      <c r="J45" s="113">
        <f t="shared" ref="J45:N45" si="3">J41/J43</f>
        <v>0.68699641466517603</v>
      </c>
      <c r="K45" s="113">
        <f t="shared" si="3"/>
        <v>0.68731229816162154</v>
      </c>
      <c r="L45" s="113">
        <f t="shared" si="3"/>
        <v>0.76862103830934581</v>
      </c>
      <c r="M45" s="113">
        <f t="shared" si="3"/>
        <v>0.81628116040623933</v>
      </c>
      <c r="N45" s="113">
        <f t="shared" si="3"/>
        <v>0.8285577670193055</v>
      </c>
    </row>
    <row r="46" spans="1:16" ht="13" x14ac:dyDescent="0.3">
      <c r="B46" s="34"/>
    </row>
  </sheetData>
  <hyperlinks>
    <hyperlink ref="C1" location="Instructions!C13" display="Instructions!C13" xr:uid="{00000000-0004-0000-0700-000000000000}"/>
  </hyperlinks>
  <pageMargins left="0.31496062992125984" right="0.39370078740157483" top="0.98425196850393704" bottom="0.98425196850393704" header="0.51181102362204722" footer="0.51181102362204722"/>
  <pageSetup paperSize="9" scale="76" orientation="landscape" r:id="rId1"/>
  <headerFooter alignWithMargins="0">
    <oddFooter>&amp;L&amp;Z&amp;F&amp;R&amp;D 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W39"/>
  <sheetViews>
    <sheetView zoomScaleNormal="100" workbookViewId="0">
      <pane xSplit="3" ySplit="11" topLeftCell="J12" activePane="bottomRight" state="frozen"/>
      <selection pane="topRight" activeCell="A20" sqref="A20"/>
      <selection pane="bottomLeft" activeCell="A20" sqref="A20"/>
      <selection pane="bottomRight" activeCell="O19" sqref="O19:P23"/>
    </sheetView>
  </sheetViews>
  <sheetFormatPr defaultColWidth="8.81640625" defaultRowHeight="12.5" outlineLevelRow="1" outlineLevelCol="1" x14ac:dyDescent="0.25"/>
  <cols>
    <col min="1" max="1" width="14.453125" style="10" customWidth="1"/>
    <col min="2" max="2" width="8.81640625" style="10"/>
    <col min="3" max="3" width="22.81640625" style="10" customWidth="1"/>
    <col min="4" max="4" width="11.453125" style="10" customWidth="1"/>
    <col min="5" max="5" width="11.1796875" style="10" bestFit="1" customWidth="1"/>
    <col min="6" max="6" width="19.453125" style="10" hidden="1" customWidth="1" outlineLevel="1"/>
    <col min="7" max="7" width="18.81640625" style="10" hidden="1" customWidth="1" outlineLevel="1"/>
    <col min="8" max="8" width="11.453125" style="10" bestFit="1" customWidth="1" collapsed="1"/>
    <col min="9" max="9" width="12.1796875" style="10" customWidth="1"/>
    <col min="10" max="10" width="13.453125" style="10" bestFit="1" customWidth="1"/>
    <col min="11" max="11" width="19.54296875" style="10" customWidth="1"/>
    <col min="12" max="12" width="15.7265625" style="10" customWidth="1"/>
    <col min="13" max="13" width="18.81640625" style="10" customWidth="1"/>
    <col min="14" max="14" width="14.54296875" style="10" bestFit="1" customWidth="1"/>
    <col min="15" max="15" width="13" style="10" customWidth="1"/>
    <col min="16" max="16" width="14.453125" style="10" bestFit="1" customWidth="1"/>
    <col min="17" max="17" width="14.81640625" style="10" customWidth="1"/>
    <col min="18" max="18" width="12.54296875" style="10" customWidth="1"/>
    <col min="19" max="19" width="15.54296875" style="10" customWidth="1"/>
    <col min="20" max="20" width="32" style="10" customWidth="1"/>
    <col min="21" max="21" width="20.7265625" style="10" hidden="1" customWidth="1" outlineLevel="1"/>
    <col min="22" max="22" width="15.26953125" style="10" hidden="1" customWidth="1" outlineLevel="1"/>
    <col min="23" max="23" width="57.1796875" style="10" customWidth="1" collapsed="1"/>
    <col min="24" max="16384" width="8.81640625" style="10"/>
  </cols>
  <sheetData>
    <row r="1" spans="1:23" ht="25" x14ac:dyDescent="0.5">
      <c r="B1" s="11" t="s">
        <v>126</v>
      </c>
      <c r="J1" s="12" t="s">
        <v>201</v>
      </c>
    </row>
    <row r="2" spans="1:23" ht="20" x14ac:dyDescent="0.4">
      <c r="B2" s="11"/>
      <c r="C2" s="13" t="s">
        <v>202</v>
      </c>
      <c r="D2" s="14"/>
      <c r="K2" s="15"/>
      <c r="Q2" s="14"/>
      <c r="T2" s="14"/>
      <c r="U2" s="16"/>
      <c r="V2" s="14"/>
      <c r="W2" s="16"/>
    </row>
    <row r="3" spans="1:23" ht="23" x14ac:dyDescent="0.5">
      <c r="D3" s="17" t="s">
        <v>127</v>
      </c>
      <c r="K3" s="15"/>
      <c r="L3" s="207" t="s">
        <v>128</v>
      </c>
      <c r="M3" s="208"/>
      <c r="N3" s="208"/>
      <c r="O3" s="208"/>
      <c r="P3" s="209"/>
      <c r="Q3" s="17" t="s">
        <v>129</v>
      </c>
      <c r="R3" s="111"/>
      <c r="S3" s="111"/>
      <c r="T3" s="18" t="s">
        <v>130</v>
      </c>
      <c r="U3" s="19"/>
      <c r="V3" s="14"/>
      <c r="W3" s="16"/>
    </row>
    <row r="4" spans="1:23" ht="12.75" customHeight="1" x14ac:dyDescent="0.5">
      <c r="D4" s="17"/>
      <c r="E4" s="20"/>
      <c r="F4" s="21"/>
      <c r="G4" s="21"/>
      <c r="H4" s="20"/>
      <c r="I4" s="20"/>
      <c r="J4" s="20"/>
      <c r="K4" s="22"/>
      <c r="L4" s="23"/>
      <c r="M4" s="23"/>
      <c r="N4" s="23"/>
      <c r="O4" s="23"/>
      <c r="P4" s="24"/>
      <c r="Q4" s="25"/>
      <c r="R4" s="24"/>
      <c r="S4" s="24"/>
      <c r="T4" s="26"/>
      <c r="U4" s="27"/>
      <c r="V4" s="26"/>
      <c r="W4" s="27"/>
    </row>
    <row r="5" spans="1:23" ht="23" x14ac:dyDescent="0.5">
      <c r="D5" s="17"/>
      <c r="E5" s="20"/>
      <c r="F5" s="21"/>
      <c r="G5" s="21"/>
      <c r="H5" s="20"/>
      <c r="I5" s="20"/>
      <c r="J5" s="23"/>
      <c r="K5" s="28"/>
      <c r="L5" s="24" t="s">
        <v>131</v>
      </c>
      <c r="M5" s="24" t="s">
        <v>131</v>
      </c>
      <c r="N5" s="24" t="s">
        <v>131</v>
      </c>
      <c r="P5" s="24"/>
      <c r="Q5" s="25" t="s">
        <v>132</v>
      </c>
      <c r="R5" s="24" t="s">
        <v>133</v>
      </c>
      <c r="S5" s="24"/>
      <c r="T5" s="26"/>
      <c r="U5" s="29" t="s">
        <v>134</v>
      </c>
      <c r="V5" s="14"/>
      <c r="W5" s="16"/>
    </row>
    <row r="6" spans="1:23" ht="13" x14ac:dyDescent="0.3">
      <c r="D6" s="25"/>
      <c r="E6" s="21"/>
      <c r="F6" s="24" t="s">
        <v>135</v>
      </c>
      <c r="G6" s="21" t="s">
        <v>135</v>
      </c>
      <c r="H6" s="24"/>
      <c r="I6" s="21"/>
      <c r="J6" s="24"/>
      <c r="K6" s="28" t="s">
        <v>136</v>
      </c>
      <c r="L6" s="24"/>
      <c r="M6" s="24" t="s">
        <v>137</v>
      </c>
      <c r="N6" s="24"/>
      <c r="O6" s="24" t="s">
        <v>138</v>
      </c>
      <c r="P6" s="24" t="s">
        <v>139</v>
      </c>
      <c r="Q6" s="30" t="s">
        <v>140</v>
      </c>
      <c r="S6" s="24" t="s">
        <v>141</v>
      </c>
      <c r="T6" s="30" t="s">
        <v>142</v>
      </c>
      <c r="U6" s="31" t="s">
        <v>143</v>
      </c>
      <c r="V6" s="25" t="s">
        <v>144</v>
      </c>
      <c r="W6" s="32" t="s">
        <v>145</v>
      </c>
    </row>
    <row r="7" spans="1:23" ht="13" x14ac:dyDescent="0.3">
      <c r="B7" s="24" t="s">
        <v>146</v>
      </c>
      <c r="D7" s="25" t="s">
        <v>147</v>
      </c>
      <c r="E7" s="21" t="s">
        <v>147</v>
      </c>
      <c r="F7" s="24" t="s">
        <v>148</v>
      </c>
      <c r="G7" s="21" t="s">
        <v>149</v>
      </c>
      <c r="H7" s="24" t="s">
        <v>150</v>
      </c>
      <c r="I7" s="21" t="s">
        <v>150</v>
      </c>
      <c r="J7" s="33" t="s">
        <v>151</v>
      </c>
      <c r="K7" s="28" t="s">
        <v>152</v>
      </c>
      <c r="L7" s="34"/>
      <c r="M7" s="24" t="s">
        <v>153</v>
      </c>
      <c r="N7" s="24" t="s">
        <v>154</v>
      </c>
      <c r="O7" s="24" t="s">
        <v>155</v>
      </c>
      <c r="P7" s="24" t="s">
        <v>155</v>
      </c>
      <c r="Q7" s="30" t="s">
        <v>156</v>
      </c>
      <c r="R7" s="24" t="s">
        <v>157</v>
      </c>
      <c r="S7" s="24" t="s">
        <v>158</v>
      </c>
      <c r="T7" s="30" t="s">
        <v>159</v>
      </c>
      <c r="U7" s="35" t="s">
        <v>160</v>
      </c>
      <c r="V7" s="26" t="s">
        <v>161</v>
      </c>
      <c r="W7" s="16"/>
    </row>
    <row r="8" spans="1:23" ht="13" x14ac:dyDescent="0.3">
      <c r="B8" s="33" t="s">
        <v>162</v>
      </c>
      <c r="D8" s="36"/>
      <c r="E8" s="37"/>
      <c r="F8" s="24" t="s">
        <v>163</v>
      </c>
      <c r="G8" s="21" t="s">
        <v>163</v>
      </c>
      <c r="H8" s="23"/>
      <c r="I8" s="37"/>
      <c r="J8" s="24" t="s">
        <v>164</v>
      </c>
      <c r="K8" s="28" t="s">
        <v>165</v>
      </c>
      <c r="L8" s="24" t="s">
        <v>166</v>
      </c>
      <c r="M8" s="24" t="s">
        <v>155</v>
      </c>
      <c r="N8" s="24" t="s">
        <v>167</v>
      </c>
      <c r="O8" s="24" t="s">
        <v>168</v>
      </c>
      <c r="P8" s="24" t="s">
        <v>168</v>
      </c>
      <c r="Q8" s="30" t="s">
        <v>169</v>
      </c>
      <c r="R8" s="24" t="s">
        <v>170</v>
      </c>
      <c r="S8" s="24" t="s">
        <v>171</v>
      </c>
      <c r="T8" s="38" t="s">
        <v>172</v>
      </c>
      <c r="U8" s="35" t="s">
        <v>173</v>
      </c>
      <c r="V8" s="39" t="s">
        <v>174</v>
      </c>
      <c r="W8" s="16"/>
    </row>
    <row r="9" spans="1:23" ht="13" x14ac:dyDescent="0.3">
      <c r="B9" s="33"/>
      <c r="D9" s="36" t="s">
        <v>175</v>
      </c>
      <c r="E9" s="40" t="s">
        <v>175</v>
      </c>
      <c r="F9" s="40" t="s">
        <v>175</v>
      </c>
      <c r="G9" s="40" t="s">
        <v>175</v>
      </c>
      <c r="H9" s="40" t="s">
        <v>175</v>
      </c>
      <c r="I9" s="40" t="s">
        <v>175</v>
      </c>
      <c r="J9" s="40"/>
      <c r="K9" s="41"/>
      <c r="L9" s="40"/>
      <c r="M9" s="40"/>
      <c r="N9" s="40"/>
      <c r="O9" s="40"/>
      <c r="P9" s="40"/>
      <c r="Q9" s="36" t="s">
        <v>176</v>
      </c>
      <c r="R9" s="40"/>
      <c r="S9" s="40"/>
      <c r="T9" s="39" t="s">
        <v>177</v>
      </c>
      <c r="U9" s="42" t="s">
        <v>178</v>
      </c>
      <c r="V9" s="43" t="s">
        <v>179</v>
      </c>
      <c r="W9" s="16" t="s">
        <v>180</v>
      </c>
    </row>
    <row r="10" spans="1:23" ht="13" x14ac:dyDescent="0.3">
      <c r="D10" s="44" t="s">
        <v>12</v>
      </c>
      <c r="E10" s="21" t="s">
        <v>181</v>
      </c>
      <c r="F10" s="21" t="s">
        <v>12</v>
      </c>
      <c r="G10" s="21" t="s">
        <v>181</v>
      </c>
      <c r="H10" s="21" t="s">
        <v>12</v>
      </c>
      <c r="I10" s="21" t="s">
        <v>181</v>
      </c>
      <c r="J10" s="21" t="s">
        <v>12</v>
      </c>
      <c r="K10" s="45" t="s">
        <v>12</v>
      </c>
      <c r="L10" s="46" t="s">
        <v>12</v>
      </c>
      <c r="M10" s="46" t="s">
        <v>12</v>
      </c>
      <c r="N10" s="46" t="s">
        <v>12</v>
      </c>
      <c r="O10" s="46" t="s">
        <v>182</v>
      </c>
      <c r="P10" s="46" t="s">
        <v>182</v>
      </c>
      <c r="Q10" s="47" t="s">
        <v>12</v>
      </c>
      <c r="R10" s="46" t="s">
        <v>12</v>
      </c>
      <c r="S10" s="46" t="s">
        <v>182</v>
      </c>
      <c r="T10" s="48" t="s">
        <v>183</v>
      </c>
      <c r="U10" s="21" t="s">
        <v>12</v>
      </c>
      <c r="V10" s="44" t="s">
        <v>12</v>
      </c>
      <c r="W10" s="114" t="s">
        <v>184</v>
      </c>
    </row>
    <row r="11" spans="1:23" ht="14.5" x14ac:dyDescent="0.35">
      <c r="A11" s="49"/>
      <c r="B11" s="50"/>
      <c r="C11" s="51"/>
      <c r="D11" s="52"/>
      <c r="E11" s="53"/>
      <c r="F11" s="54"/>
      <c r="G11" s="53"/>
      <c r="H11" s="54"/>
      <c r="I11" s="53"/>
      <c r="J11" s="54"/>
      <c r="K11" s="55"/>
      <c r="L11" s="54"/>
      <c r="M11" s="54"/>
      <c r="N11" s="54"/>
      <c r="O11" s="54"/>
      <c r="P11" s="115"/>
      <c r="Q11" s="52"/>
      <c r="R11" s="56"/>
      <c r="S11" s="115"/>
      <c r="T11" s="116"/>
      <c r="U11" s="54"/>
      <c r="V11" s="117"/>
      <c r="W11" s="16"/>
    </row>
    <row r="12" spans="1:23" ht="14.5" x14ac:dyDescent="0.35">
      <c r="A12" s="49"/>
      <c r="B12" s="57">
        <v>2010</v>
      </c>
      <c r="C12" s="58" t="s">
        <v>185</v>
      </c>
      <c r="D12" s="59">
        <v>33345</v>
      </c>
      <c r="E12" s="60">
        <f t="shared" ref="E12:E23" si="0">+D12/T12</f>
        <v>8.0711725166228154E-2</v>
      </c>
      <c r="F12" s="61">
        <f t="shared" ref="F12:F17" si="1">+D12+U12</f>
        <v>33345</v>
      </c>
      <c r="G12" s="60">
        <f t="shared" ref="G12:G22" si="2">+F12/T12</f>
        <v>8.0711725166228154E-2</v>
      </c>
      <c r="H12" s="118">
        <v>89298</v>
      </c>
      <c r="I12" s="60">
        <f t="shared" ref="I12:I21" si="3">+H12/T12</f>
        <v>0.21614621784057106</v>
      </c>
      <c r="J12" s="62">
        <v>34529</v>
      </c>
      <c r="K12" s="63">
        <v>5658</v>
      </c>
      <c r="L12" s="59">
        <v>46503</v>
      </c>
      <c r="M12" s="62">
        <v>74514</v>
      </c>
      <c r="N12" s="62">
        <v>2462</v>
      </c>
      <c r="O12" s="64">
        <f>L12/M12</f>
        <v>0.62408406473951206</v>
      </c>
      <c r="P12" s="119">
        <f>N12/M12</f>
        <v>3.3040770861851462E-2</v>
      </c>
      <c r="Q12" s="62">
        <v>32743</v>
      </c>
      <c r="R12" s="120">
        <v>56344</v>
      </c>
      <c r="S12" s="119">
        <f t="shared" ref="S12:S23" si="4">+Q12/R12</f>
        <v>0.58112665057503909</v>
      </c>
      <c r="T12" s="121">
        <v>413137</v>
      </c>
      <c r="U12" s="61">
        <v>0</v>
      </c>
      <c r="V12" s="122">
        <f t="shared" ref="V12:V22" si="5">+H12-J12-D12-K12</f>
        <v>15766</v>
      </c>
      <c r="W12" s="123"/>
    </row>
    <row r="13" spans="1:23" s="67" customFormat="1" ht="14.5" x14ac:dyDescent="0.35">
      <c r="A13" s="65"/>
      <c r="B13" s="57">
        <v>2011</v>
      </c>
      <c r="C13" s="123" t="s">
        <v>185</v>
      </c>
      <c r="D13" s="124">
        <v>32426</v>
      </c>
      <c r="E13" s="66">
        <f t="shared" si="0"/>
        <v>7.2893952405145249E-2</v>
      </c>
      <c r="F13" s="62">
        <f t="shared" si="1"/>
        <v>32426</v>
      </c>
      <c r="G13" s="66">
        <f t="shared" si="2"/>
        <v>7.2893952405145249E-2</v>
      </c>
      <c r="H13" s="118">
        <v>87150</v>
      </c>
      <c r="I13" s="66">
        <f t="shared" si="3"/>
        <v>0.19591401813693973</v>
      </c>
      <c r="J13" s="120">
        <v>34054</v>
      </c>
      <c r="K13" s="125">
        <v>6134</v>
      </c>
      <c r="L13" s="120">
        <v>53149</v>
      </c>
      <c r="M13" s="120">
        <v>73116</v>
      </c>
      <c r="N13" s="120">
        <v>2847</v>
      </c>
      <c r="O13" s="64">
        <f t="shared" ref="O13:O22" si="6">L13/M13</f>
        <v>0.72691339788828713</v>
      </c>
      <c r="P13" s="119">
        <f t="shared" ref="P13:P22" si="7">N13/M13</f>
        <v>3.8938125718037092E-2</v>
      </c>
      <c r="Q13" s="62">
        <v>33886</v>
      </c>
      <c r="R13" s="120">
        <v>57168</v>
      </c>
      <c r="S13" s="126">
        <f t="shared" si="4"/>
        <v>0.59274419255527566</v>
      </c>
      <c r="T13" s="121">
        <v>444838</v>
      </c>
      <c r="U13" s="62">
        <v>0</v>
      </c>
      <c r="V13" s="127">
        <f t="shared" si="5"/>
        <v>14536</v>
      </c>
      <c r="W13" s="58"/>
    </row>
    <row r="14" spans="1:23" ht="14.5" x14ac:dyDescent="0.35">
      <c r="A14" s="49"/>
      <c r="B14" s="57">
        <v>2012</v>
      </c>
      <c r="C14" s="123" t="s">
        <v>186</v>
      </c>
      <c r="D14" s="124">
        <v>43740</v>
      </c>
      <c r="E14" s="66">
        <f t="shared" si="0"/>
        <v>9.4054604998613053E-2</v>
      </c>
      <c r="F14" s="120">
        <f t="shared" si="1"/>
        <v>43740</v>
      </c>
      <c r="G14" s="66">
        <f t="shared" si="2"/>
        <v>9.4054604998613053E-2</v>
      </c>
      <c r="H14" s="118">
        <v>124612</v>
      </c>
      <c r="I14" s="66">
        <f t="shared" si="3"/>
        <v>0.26795455962705006</v>
      </c>
      <c r="J14" s="120">
        <v>58884</v>
      </c>
      <c r="K14" s="125">
        <v>6762</v>
      </c>
      <c r="L14" s="120">
        <v>57368</v>
      </c>
      <c r="M14" s="120">
        <v>75339</v>
      </c>
      <c r="N14" s="120">
        <v>3274</v>
      </c>
      <c r="O14" s="64">
        <f t="shared" si="6"/>
        <v>0.76146484556471417</v>
      </c>
      <c r="P14" s="119">
        <f t="shared" si="7"/>
        <v>4.3456908108682094E-2</v>
      </c>
      <c r="Q14" s="62">
        <v>39510</v>
      </c>
      <c r="R14" s="120">
        <v>59003</v>
      </c>
      <c r="S14" s="126">
        <f t="shared" si="4"/>
        <v>0.66962696812026512</v>
      </c>
      <c r="T14" s="121">
        <v>465049</v>
      </c>
      <c r="U14" s="62">
        <v>0</v>
      </c>
      <c r="V14" s="127">
        <f t="shared" si="5"/>
        <v>15226</v>
      </c>
      <c r="W14" s="58"/>
    </row>
    <row r="15" spans="1:23" ht="14.5" x14ac:dyDescent="0.35">
      <c r="A15" s="49"/>
      <c r="B15" s="57">
        <v>2013</v>
      </c>
      <c r="C15" s="123" t="s">
        <v>186</v>
      </c>
      <c r="D15" s="124">
        <v>41574</v>
      </c>
      <c r="E15" s="66">
        <f t="shared" si="0"/>
        <v>8.6505809501614669E-2</v>
      </c>
      <c r="F15" s="120">
        <f t="shared" si="1"/>
        <v>41574</v>
      </c>
      <c r="G15" s="66">
        <f t="shared" si="2"/>
        <v>8.6505809501614669E-2</v>
      </c>
      <c r="H15" s="118">
        <v>114995</v>
      </c>
      <c r="I15" s="66">
        <f t="shared" si="3"/>
        <v>0.2392778073709092</v>
      </c>
      <c r="J15" s="120">
        <v>49935</v>
      </c>
      <c r="K15" s="125">
        <v>7065</v>
      </c>
      <c r="L15" s="120">
        <v>61216</v>
      </c>
      <c r="M15" s="120">
        <v>76115</v>
      </c>
      <c r="N15" s="120">
        <v>3266</v>
      </c>
      <c r="O15" s="64">
        <f t="shared" si="6"/>
        <v>0.80425671681009003</v>
      </c>
      <c r="P15" s="119">
        <f t="shared" si="7"/>
        <v>4.2908756486894829E-2</v>
      </c>
      <c r="Q15" s="62">
        <v>45242</v>
      </c>
      <c r="R15" s="120">
        <v>60131</v>
      </c>
      <c r="S15" s="126">
        <f t="shared" si="4"/>
        <v>0.75239061382647887</v>
      </c>
      <c r="T15" s="121">
        <v>480592</v>
      </c>
      <c r="U15" s="62">
        <v>0</v>
      </c>
      <c r="V15" s="127">
        <f t="shared" si="5"/>
        <v>16421</v>
      </c>
      <c r="W15" s="58"/>
    </row>
    <row r="16" spans="1:23" ht="14.5" x14ac:dyDescent="0.35">
      <c r="A16" s="49"/>
      <c r="B16" s="68">
        <v>2014</v>
      </c>
      <c r="C16" s="69" t="s">
        <v>187</v>
      </c>
      <c r="D16" s="128">
        <v>40363</v>
      </c>
      <c r="E16" s="66">
        <f t="shared" si="0"/>
        <v>8.1502720930467357E-2</v>
      </c>
      <c r="F16" s="120">
        <f t="shared" si="1"/>
        <v>40363</v>
      </c>
      <c r="G16" s="66">
        <f t="shared" si="2"/>
        <v>8.1502720930467357E-2</v>
      </c>
      <c r="H16" s="129">
        <v>117644</v>
      </c>
      <c r="I16" s="66">
        <f t="shared" si="3"/>
        <v>0.23755186931456784</v>
      </c>
      <c r="J16" s="130">
        <v>51040</v>
      </c>
      <c r="K16" s="131">
        <v>7825</v>
      </c>
      <c r="L16" s="120">
        <v>64589</v>
      </c>
      <c r="M16" s="130">
        <v>80815</v>
      </c>
      <c r="N16" s="130">
        <v>3392</v>
      </c>
      <c r="O16" s="64">
        <f t="shared" si="6"/>
        <v>0.79922044174967521</v>
      </c>
      <c r="P16" s="119">
        <f t="shared" si="7"/>
        <v>4.1972406112726596E-2</v>
      </c>
      <c r="Q16" s="62">
        <v>48225</v>
      </c>
      <c r="R16" s="130">
        <v>66005</v>
      </c>
      <c r="S16" s="126">
        <f t="shared" si="4"/>
        <v>0.73062646769184147</v>
      </c>
      <c r="T16" s="121">
        <v>495235</v>
      </c>
      <c r="U16" s="62">
        <v>0</v>
      </c>
      <c r="V16" s="127">
        <f t="shared" si="5"/>
        <v>18416</v>
      </c>
      <c r="W16" s="58"/>
    </row>
    <row r="17" spans="1:23" ht="14.5" x14ac:dyDescent="0.35">
      <c r="A17" s="49"/>
      <c r="B17" s="68">
        <v>2015</v>
      </c>
      <c r="C17" s="132" t="s">
        <v>188</v>
      </c>
      <c r="D17" s="128">
        <v>45184</v>
      </c>
      <c r="E17" s="70">
        <f t="shared" si="0"/>
        <v>8.8024951832132298E-2</v>
      </c>
      <c r="F17" s="130">
        <f t="shared" si="1"/>
        <v>45184</v>
      </c>
      <c r="G17" s="70">
        <f t="shared" si="2"/>
        <v>8.8024951832132298E-2</v>
      </c>
      <c r="H17" s="129">
        <v>121381</v>
      </c>
      <c r="I17" s="70">
        <f t="shared" si="3"/>
        <v>0.23646770268980283</v>
      </c>
      <c r="J17" s="130">
        <v>55154</v>
      </c>
      <c r="K17" s="131">
        <v>8004</v>
      </c>
      <c r="L17" s="120">
        <v>64995</v>
      </c>
      <c r="M17" s="130">
        <v>84006</v>
      </c>
      <c r="N17" s="130">
        <v>3455</v>
      </c>
      <c r="O17" s="71">
        <f t="shared" si="6"/>
        <v>0.77369473609027928</v>
      </c>
      <c r="P17" s="133">
        <f t="shared" si="7"/>
        <v>4.112801466561912E-2</v>
      </c>
      <c r="Q17" s="62">
        <v>47690</v>
      </c>
      <c r="R17" s="130">
        <v>69617</v>
      </c>
      <c r="S17" s="134">
        <f t="shared" si="4"/>
        <v>0.68503382794432399</v>
      </c>
      <c r="T17" s="135">
        <v>513309</v>
      </c>
      <c r="U17" s="72">
        <v>0</v>
      </c>
      <c r="V17" s="136">
        <f t="shared" si="5"/>
        <v>13039</v>
      </c>
      <c r="W17" s="69"/>
    </row>
    <row r="18" spans="1:23" ht="14.5" x14ac:dyDescent="0.35">
      <c r="A18" s="49"/>
      <c r="B18" s="68">
        <v>2016</v>
      </c>
      <c r="C18" s="132" t="s">
        <v>189</v>
      </c>
      <c r="D18" s="128">
        <v>38053</v>
      </c>
      <c r="E18" s="70">
        <v>7.1047423450336072E-2</v>
      </c>
      <c r="F18" s="130">
        <v>38053</v>
      </c>
      <c r="G18" s="70">
        <v>7.1047423450336072E-2</v>
      </c>
      <c r="H18" s="129">
        <v>133308</v>
      </c>
      <c r="I18" s="70">
        <v>0.24889469753547425</v>
      </c>
      <c r="J18" s="130">
        <v>71159</v>
      </c>
      <c r="K18" s="131">
        <v>8187</v>
      </c>
      <c r="L18" s="120">
        <v>65151</v>
      </c>
      <c r="M18" s="130">
        <v>87337</v>
      </c>
      <c r="N18" s="130">
        <v>3379</v>
      </c>
      <c r="O18" s="71">
        <v>0.74597249733789806</v>
      </c>
      <c r="P18" s="133">
        <v>3.8689215338287321E-2</v>
      </c>
      <c r="Q18" s="62">
        <v>45072</v>
      </c>
      <c r="R18" s="130">
        <v>73772</v>
      </c>
      <c r="S18" s="134">
        <v>0.61096350919047882</v>
      </c>
      <c r="T18" s="137">
        <v>535600</v>
      </c>
      <c r="U18" s="72">
        <v>0</v>
      </c>
      <c r="V18" s="136">
        <v>15909</v>
      </c>
      <c r="W18" s="69"/>
    </row>
    <row r="19" spans="1:23" ht="12.75" customHeight="1" x14ac:dyDescent="0.35">
      <c r="B19" s="73">
        <v>2017</v>
      </c>
      <c r="C19" s="138" t="s">
        <v>190</v>
      </c>
      <c r="D19" s="74">
        <v>23630</v>
      </c>
      <c r="E19" s="75">
        <f t="shared" si="0"/>
        <v>4.1289533461471253E-2</v>
      </c>
      <c r="F19" s="76">
        <f t="shared" ref="F19:F22" si="8">+D19+U19</f>
        <v>23630</v>
      </c>
      <c r="G19" s="77">
        <f t="shared" si="2"/>
        <v>4.1289533461471253E-2</v>
      </c>
      <c r="H19" s="78">
        <v>93066</v>
      </c>
      <c r="I19" s="75">
        <f t="shared" si="3"/>
        <v>0.16261750829984273</v>
      </c>
      <c r="J19" s="79">
        <v>55996</v>
      </c>
      <c r="K19" s="80">
        <v>8735</v>
      </c>
      <c r="L19" s="79">
        <v>56196</v>
      </c>
      <c r="M19" s="79">
        <v>86897</v>
      </c>
      <c r="N19" s="79">
        <v>3310</v>
      </c>
      <c r="O19" s="81">
        <f t="shared" si="6"/>
        <v>0.64669666386641655</v>
      </c>
      <c r="P19" s="139">
        <f t="shared" si="7"/>
        <v>3.8091073339701027E-2</v>
      </c>
      <c r="Q19" s="82">
        <v>53460</v>
      </c>
      <c r="R19" s="82">
        <v>77817</v>
      </c>
      <c r="S19" s="140">
        <f t="shared" si="4"/>
        <v>0.68699641466517603</v>
      </c>
      <c r="T19" s="141">
        <v>572300</v>
      </c>
      <c r="U19" s="83"/>
      <c r="V19" s="142">
        <f t="shared" si="5"/>
        <v>4705</v>
      </c>
      <c r="W19" s="84"/>
    </row>
    <row r="20" spans="1:23" ht="12.75" customHeight="1" x14ac:dyDescent="0.35">
      <c r="B20" s="73">
        <v>2018</v>
      </c>
      <c r="C20" s="138" t="s">
        <v>190</v>
      </c>
      <c r="D20" s="74">
        <v>37264</v>
      </c>
      <c r="E20" s="75">
        <f t="shared" si="0"/>
        <v>6.2481556002682764E-2</v>
      </c>
      <c r="F20" s="76">
        <f t="shared" si="8"/>
        <v>37264</v>
      </c>
      <c r="G20" s="77">
        <f t="shared" si="2"/>
        <v>6.2481556002682764E-2</v>
      </c>
      <c r="H20" s="78">
        <v>100297</v>
      </c>
      <c r="I20" s="75">
        <f t="shared" si="3"/>
        <v>0.16817069081153588</v>
      </c>
      <c r="J20" s="79">
        <v>51507</v>
      </c>
      <c r="K20" s="80">
        <v>9314</v>
      </c>
      <c r="L20" s="79">
        <v>60032</v>
      </c>
      <c r="M20" s="79">
        <v>86358</v>
      </c>
      <c r="N20" s="79">
        <v>2464</v>
      </c>
      <c r="O20" s="81">
        <f t="shared" si="6"/>
        <v>0.69515273628384167</v>
      </c>
      <c r="P20" s="139">
        <f t="shared" si="7"/>
        <v>2.8532388429560667E-2</v>
      </c>
      <c r="Q20" s="82">
        <v>54697</v>
      </c>
      <c r="R20" s="82">
        <v>79581</v>
      </c>
      <c r="S20" s="140">
        <f t="shared" si="4"/>
        <v>0.68731229816162154</v>
      </c>
      <c r="T20" s="141">
        <v>596400</v>
      </c>
      <c r="U20" s="85"/>
      <c r="V20" s="142">
        <f t="shared" si="5"/>
        <v>2212</v>
      </c>
      <c r="W20" s="86"/>
    </row>
    <row r="21" spans="1:23" ht="14.5" x14ac:dyDescent="0.35">
      <c r="B21" s="73">
        <v>2019</v>
      </c>
      <c r="C21" s="138" t="s">
        <v>190</v>
      </c>
      <c r="D21" s="74">
        <v>48751</v>
      </c>
      <c r="E21" s="75">
        <f t="shared" si="0"/>
        <v>7.7876996805111814E-2</v>
      </c>
      <c r="F21" s="76">
        <f t="shared" si="8"/>
        <v>48751</v>
      </c>
      <c r="G21" s="77">
        <f t="shared" si="2"/>
        <v>7.7876996805111814E-2</v>
      </c>
      <c r="H21" s="78">
        <v>108671</v>
      </c>
      <c r="I21" s="75">
        <f t="shared" si="3"/>
        <v>0.17359584664536742</v>
      </c>
      <c r="J21" s="79">
        <v>47109</v>
      </c>
      <c r="K21" s="80">
        <v>9889</v>
      </c>
      <c r="L21" s="79">
        <v>68671</v>
      </c>
      <c r="M21" s="79">
        <v>85956</v>
      </c>
      <c r="N21" s="79">
        <v>2608</v>
      </c>
      <c r="O21" s="81">
        <f t="shared" si="6"/>
        <v>0.79890874400856249</v>
      </c>
      <c r="P21" s="139">
        <f t="shared" si="7"/>
        <v>3.034110475126809E-2</v>
      </c>
      <c r="Q21" s="82">
        <v>61575</v>
      </c>
      <c r="R21" s="82">
        <v>80111</v>
      </c>
      <c r="S21" s="140">
        <f t="shared" si="4"/>
        <v>0.76862103830934581</v>
      </c>
      <c r="T21" s="141">
        <v>626000</v>
      </c>
      <c r="U21" s="85"/>
      <c r="V21" s="142">
        <f t="shared" si="5"/>
        <v>2922</v>
      </c>
      <c r="W21" s="86"/>
    </row>
    <row r="22" spans="1:23" ht="14.5" x14ac:dyDescent="0.35">
      <c r="B22" s="73">
        <v>2020</v>
      </c>
      <c r="C22" s="138" t="s">
        <v>190</v>
      </c>
      <c r="D22" s="74">
        <v>54678</v>
      </c>
      <c r="E22" s="75">
        <f t="shared" si="0"/>
        <v>8.3211078983411957E-2</v>
      </c>
      <c r="F22" s="76">
        <f t="shared" si="8"/>
        <v>54678</v>
      </c>
      <c r="G22" s="77">
        <f t="shared" si="2"/>
        <v>8.3211078983411957E-2</v>
      </c>
      <c r="H22" s="78">
        <v>111060</v>
      </c>
      <c r="I22" s="75">
        <f>+H22/T22</f>
        <v>0.16901537056764571</v>
      </c>
      <c r="J22" s="79">
        <v>42971</v>
      </c>
      <c r="K22" s="80">
        <v>10561</v>
      </c>
      <c r="L22" s="79">
        <v>75408</v>
      </c>
      <c r="M22" s="79">
        <v>87954</v>
      </c>
      <c r="N22" s="79">
        <v>2967</v>
      </c>
      <c r="O22" s="81">
        <f t="shared" si="6"/>
        <v>0.85735725492871273</v>
      </c>
      <c r="P22" s="139">
        <f t="shared" si="7"/>
        <v>3.3733542533597109E-2</v>
      </c>
      <c r="Q22" s="82">
        <v>67193</v>
      </c>
      <c r="R22" s="82">
        <v>82316</v>
      </c>
      <c r="S22" s="140">
        <f t="shared" si="4"/>
        <v>0.81628116040623933</v>
      </c>
      <c r="T22" s="141">
        <v>657100</v>
      </c>
      <c r="U22" s="85"/>
      <c r="V22" s="142">
        <f t="shared" si="5"/>
        <v>2850</v>
      </c>
      <c r="W22" s="86"/>
    </row>
    <row r="23" spans="1:23" ht="14.5" x14ac:dyDescent="0.35">
      <c r="B23" s="73">
        <v>2021</v>
      </c>
      <c r="C23" s="138" t="s">
        <v>190</v>
      </c>
      <c r="D23" s="74">
        <v>58419</v>
      </c>
      <c r="E23" s="75">
        <f t="shared" si="0"/>
        <v>8.8904276365849952E-2</v>
      </c>
      <c r="F23" s="76"/>
      <c r="G23" s="77"/>
      <c r="H23" s="78">
        <v>113174</v>
      </c>
      <c r="I23" s="75">
        <f>+H23/T23</f>
        <v>0.17223253690458074</v>
      </c>
      <c r="J23" s="79">
        <v>41199</v>
      </c>
      <c r="K23" s="80">
        <v>11292</v>
      </c>
      <c r="L23" s="79">
        <v>78712</v>
      </c>
      <c r="M23" s="79">
        <v>90498</v>
      </c>
      <c r="N23" s="79">
        <v>3100</v>
      </c>
      <c r="O23" s="81">
        <f>L23/M23</f>
        <v>0.86976507768127476</v>
      </c>
      <c r="P23" s="139">
        <f>N23/M23</f>
        <v>3.4254900660788082E-2</v>
      </c>
      <c r="Q23" s="82">
        <v>69313</v>
      </c>
      <c r="R23" s="82">
        <v>83655</v>
      </c>
      <c r="S23" s="140">
        <f t="shared" si="4"/>
        <v>0.8285577670193055</v>
      </c>
      <c r="T23" s="143">
        <f>T22</f>
        <v>657100</v>
      </c>
      <c r="U23" s="85"/>
      <c r="V23" s="142"/>
      <c r="W23" s="86"/>
    </row>
    <row r="24" spans="1:23" x14ac:dyDescent="0.25">
      <c r="B24" s="87"/>
      <c r="T24" s="16"/>
      <c r="U24" s="16"/>
    </row>
    <row r="25" spans="1:23" x14ac:dyDescent="0.25">
      <c r="B25" s="87"/>
    </row>
    <row r="26" spans="1:23" x14ac:dyDescent="0.25">
      <c r="B26" s="87"/>
    </row>
    <row r="27" spans="1:23" x14ac:dyDescent="0.25">
      <c r="B27" s="87"/>
    </row>
    <row r="28" spans="1:23" x14ac:dyDescent="0.25">
      <c r="B28" s="87"/>
    </row>
    <row r="29" spans="1:23" ht="13" hidden="1" outlineLevel="1" x14ac:dyDescent="0.3">
      <c r="D29" s="34"/>
      <c r="E29" s="34"/>
    </row>
    <row r="30" spans="1:23" s="67" customFormat="1" ht="13" hidden="1" outlineLevel="1" x14ac:dyDescent="0.3">
      <c r="B30" s="88"/>
      <c r="D30" s="67" t="s">
        <v>191</v>
      </c>
      <c r="E30" s="89"/>
      <c r="H30" s="67" t="s">
        <v>192</v>
      </c>
      <c r="J30" s="67" t="s">
        <v>193</v>
      </c>
      <c r="K30" s="67" t="s">
        <v>194</v>
      </c>
      <c r="L30" s="67" t="s">
        <v>195</v>
      </c>
      <c r="M30" s="90" t="s">
        <v>196</v>
      </c>
      <c r="N30" s="90" t="s">
        <v>197</v>
      </c>
      <c r="R30" s="67" t="s">
        <v>123</v>
      </c>
    </row>
    <row r="31" spans="1:23" ht="13" hidden="1" outlineLevel="1" x14ac:dyDescent="0.3">
      <c r="B31" s="23"/>
      <c r="D31" s="34"/>
      <c r="E31" s="34"/>
      <c r="J31" s="91"/>
      <c r="K31" s="91"/>
      <c r="L31" s="67" t="s">
        <v>198</v>
      </c>
    </row>
    <row r="32" spans="1:23" hidden="1" outlineLevel="1" x14ac:dyDescent="0.25">
      <c r="C32" s="92"/>
      <c r="L32" s="67" t="s">
        <v>199</v>
      </c>
    </row>
    <row r="33" spans="4:12" hidden="1" outlineLevel="1" x14ac:dyDescent="0.25">
      <c r="L33" s="67" t="s">
        <v>200</v>
      </c>
    </row>
    <row r="34" spans="4:12" hidden="1" outlineLevel="1" x14ac:dyDescent="0.25"/>
    <row r="35" spans="4:12" collapsed="1" x14ac:dyDescent="0.25">
      <c r="D35" s="91"/>
    </row>
    <row r="36" spans="4:12" x14ac:dyDescent="0.25">
      <c r="D36" s="91"/>
    </row>
    <row r="37" spans="4:12" x14ac:dyDescent="0.25">
      <c r="D37" s="91"/>
    </row>
    <row r="38" spans="4:12" x14ac:dyDescent="0.25">
      <c r="D38" s="91"/>
    </row>
    <row r="39" spans="4:12" x14ac:dyDescent="0.25">
      <c r="D39" s="91"/>
    </row>
  </sheetData>
  <mergeCells count="1">
    <mergeCell ref="L3:P3"/>
  </mergeCells>
  <printOptions gridLines="1"/>
  <pageMargins left="0.74803149606299213" right="0.35433070866141736" top="0.98425196850393704" bottom="0.98425196850393704" header="0.51181102362204722" footer="0.51181102362204722"/>
  <pageSetup paperSize="8" scale="60" orientation="landscape" r:id="rId1"/>
  <headerFooter alignWithMargins="0">
    <oddHeader>&amp;R&amp;P of &amp;N</oddHeader>
    <oddFooter>&amp;L&amp;Z&amp;F&amp;R&amp;A                                            &amp;D &amp;T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c478e85-8130-4c67-8ee4-8bdf1c0e6049" xsi:nil="true"/>
    <SharedWithUsers xmlns="801a5968-9419-4033-b9de-7ffe8168468e">
      <UserInfo>
        <DisplayName>Darcy Rendalls</DisplayName>
        <AccountId>146</AccountId>
        <AccountType/>
      </UserInfo>
      <UserInfo>
        <DisplayName>Matthew Wilks</DisplayName>
        <AccountId>86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F16F1AFBDE54EBD2685E90FE1922F" ma:contentTypeVersion="13" ma:contentTypeDescription="Create a new document." ma:contentTypeScope="" ma:versionID="b5babb12e1fedc6ea5b0ddbe9a6dbc85">
  <xsd:schema xmlns:xsd="http://www.w3.org/2001/XMLSchema" xmlns:xs="http://www.w3.org/2001/XMLSchema" xmlns:p="http://schemas.microsoft.com/office/2006/metadata/properties" xmlns:ns2="801a5968-9419-4033-b9de-7ffe8168468e" xmlns:ns3="1c478e85-8130-4c67-8ee4-8bdf1c0e6049" targetNamespace="http://schemas.microsoft.com/office/2006/metadata/properties" ma:root="true" ma:fieldsID="9385a6c5781228858eb2dfc06285a0e9" ns2:_="" ns3:_="">
    <xsd:import namespace="801a5968-9419-4033-b9de-7ffe8168468e"/>
    <xsd:import namespace="1c478e85-8130-4c67-8ee4-8bdf1c0e60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5968-9419-4033-b9de-7ffe816846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78e85-8130-4c67-8ee4-8bdf1c0e6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C2EC6F-1CD8-4C30-A213-565DBC9320F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c478e85-8130-4c67-8ee4-8bdf1c0e6049"/>
    <ds:schemaRef ds:uri="http://schemas.microsoft.com/office/2006/documentManagement/types"/>
    <ds:schemaRef ds:uri="http://schemas.openxmlformats.org/package/2006/metadata/core-properties"/>
    <ds:schemaRef ds:uri="801a5968-9419-4033-b9de-7ffe8168468e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3A8A03-2BFA-406C-8BAC-BB21DFFA9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5968-9419-4033-b9de-7ffe8168468e"/>
    <ds:schemaRef ds:uri="1c478e85-8130-4c67-8ee4-8bdf1c0e60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C61647-F652-468C-A84C-012FF5A080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Introduction</vt:lpstr>
      <vt:lpstr>GG Op. State. Aggreg.</vt:lpstr>
      <vt:lpstr>GG Balance Sheet Fin Indicators</vt:lpstr>
      <vt:lpstr>NFPS Op. State. Aggreg.</vt:lpstr>
      <vt:lpstr>NFPS Bal. Sheet. Fin Ind</vt:lpstr>
      <vt:lpstr>Sheet2</vt:lpstr>
      <vt:lpstr>Moody's Metric</vt:lpstr>
      <vt:lpstr>S&amp;P Metrics</vt:lpstr>
      <vt:lpstr>Introduction!Print_Area</vt:lpstr>
      <vt:lpstr>'Moody''s Metric'!Print_Area</vt:lpstr>
      <vt:lpstr>'S&amp;P Metrics'!Print_Area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2017-05-12T06:52:18Z</dcterms:created>
  <dcterms:modified xsi:type="dcterms:W3CDTF">2020-11-16T08:33:52Z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0x010100F02F16F1AFBDE54EBD2685E90FE1922F</vt:lpwstr>
  </property>
</Properties>
</file>