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TAHIRA\Downloads\"/>
    </mc:Choice>
  </mc:AlternateContent>
  <xr:revisionPtr revIDLastSave="0" documentId="8_{CE059B24-CDAA-4BA7-B374-AB3A8FF7DE57}" xr6:coauthVersionLast="47" xr6:coauthVersionMax="47" xr10:uidLastSave="{00000000-0000-0000-0000-000000000000}"/>
  <bookViews>
    <workbookView xWindow="-108" yWindow="-108" windowWidth="23256" windowHeight="12576" firstSheet="2" activeTab="2" xr2:uid="{81CD2AB8-2CDE-4223-B6A8-5A96482A68C5}"/>
  </bookViews>
  <sheets>
    <sheet name="Control Form" sheetId="1" state="hidden" r:id="rId1"/>
    <sheet name="Introduction" sheetId="25" r:id="rId2"/>
    <sheet name="Table D.1 " sheetId="19" r:id="rId3"/>
    <sheet name="Table D.2" sheetId="20" r:id="rId4"/>
    <sheet name="Table D.3" sheetId="21" r:id="rId5"/>
    <sheet name="Table D.4" sheetId="22" r:id="rId6"/>
    <sheet name="MEP" sheetId="18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2003_04" localSheetId="6">#REF!</definedName>
    <definedName name="_2003_04">#REF!</definedName>
    <definedName name="a">#REF!</definedName>
    <definedName name="A2336247F">'[1]ABS 5520 (GSP)'!$CV$1:$CV$10,'[1]ABS 5520 (GSP)'!$CV$11:$CV$35</definedName>
    <definedName name="A2336248J">'[1]ABS 5520 (GSP)'!$CW$1:$CW$10,'[1]ABS 5520 (GSP)'!$CW$11:$CW$35</definedName>
    <definedName name="A2336249K">'[1]ABS 5520 (GSP)'!$CX$1:$CX$10,'[1]ABS 5520 (GSP)'!$CX$11:$CX$35</definedName>
    <definedName name="A2336250V">'[1]ABS 5520 (GSP)'!$CY$1:$CY$10,'[1]ABS 5520 (GSP)'!$CY$11:$CY$35</definedName>
    <definedName name="A2336251W">'[1]ABS 5520 (GSP)'!$CZ$1:$CZ$10,'[1]ABS 5520 (GSP)'!$CZ$11:$CZ$35</definedName>
    <definedName name="A2336252X">'[1]ABS 5520 (GSP)'!$DA$1:$DA$10,'[1]ABS 5520 (GSP)'!$DA$11:$DA$35</definedName>
    <definedName name="A2336253A">'[1]ABS 5520 (GSP)'!$DB$1:$DB$10,'[1]ABS 5520 (GSP)'!$DB$11:$DB$35</definedName>
    <definedName name="A2336254C">'[1]ABS 5520 (GSP)'!$DC$1:$DC$10,'[1]ABS 5520 (GSP)'!$DC$11:$DC$35</definedName>
    <definedName name="A2336255F">'[1]ABS 5520 (GSP)'!$DD$1:$DD$10,'[1]ABS 5520 (GSP)'!$DD$11:$DD$35</definedName>
    <definedName name="A2336256J">'[1]ABS 5520 (GSP)'!$DE$1:$DE$10,'[1]ABS 5520 (GSP)'!$DE$11:$DE$35</definedName>
    <definedName name="A2336257K">'[1]ABS 5520 (GSP)'!$DF$1:$DF$10,'[1]ABS 5520 (GSP)'!$DF$12:$DF$35</definedName>
    <definedName name="A2336258L">'[1]ABS 5520 (GSP)'!$DG$1:$DG$10,'[1]ABS 5520 (GSP)'!$DG$12:$DG$35</definedName>
    <definedName name="A2336259R">'[1]ABS 5520 (GSP)'!$DH$1:$DH$10,'[1]ABS 5520 (GSP)'!$DH$12:$DH$35</definedName>
    <definedName name="A2336260X">'[1]ABS 5520 (GSP)'!$DI$1:$DI$10,'[1]ABS 5520 (GSP)'!$DI$12:$DI$35</definedName>
    <definedName name="A2336261A">'[1]ABS 5520 (GSP)'!$DJ$1:$DJ$10,'[1]ABS 5520 (GSP)'!$DJ$12:$DJ$35</definedName>
    <definedName name="A2336262C">'[1]ABS 5520 (GSP)'!$DK$1:$DK$10,'[1]ABS 5520 (GSP)'!$DK$12:$DK$35</definedName>
    <definedName name="A2336263F">'[1]ABS 5520 (GSP)'!$DL$1:$DL$10,'[1]ABS 5520 (GSP)'!$DL$12:$DL$35</definedName>
    <definedName name="A2336264J">'[1]ABS 5520 (GSP)'!$DM$1:$DM$10,'[1]ABS 5520 (GSP)'!$DM$12:$DM$35</definedName>
    <definedName name="A2336265K">'[1]ABS 5520 (GSP)'!$DN$1:$DN$10,'[1]ABS 5520 (GSP)'!$DN$12:$DN$35</definedName>
    <definedName name="A2336266L">'[1]ABS 5520 (GSP)'!$DO$1:$DO$10,'[1]ABS 5520 (GSP)'!$DO$11:$DO$35</definedName>
    <definedName name="A2336267R">'[1]ABS 5520 (GSP)'!$DP$1:$DP$10,'[1]ABS 5520 (GSP)'!$DP$11:$DP$35</definedName>
    <definedName name="A2336268T">'[1]ABS 5520 (GSP)'!$DQ$1:$DQ$10,'[1]ABS 5520 (GSP)'!$DQ$11:$DQ$35</definedName>
    <definedName name="A2336269V">'[1]ABS 5520 (GSP)'!$DR$1:$DR$10,'[1]ABS 5520 (GSP)'!$DR$11:$DR$35</definedName>
    <definedName name="A2336270C">'[1]ABS 5520 (GSP)'!$DS$1:$DS$10,'[1]ABS 5520 (GSP)'!$DS$11:$DS$35</definedName>
    <definedName name="A2336271F">'[1]ABS 5520 (GSP)'!$DT$1:$DT$10,'[1]ABS 5520 (GSP)'!$DT$11:$DT$35</definedName>
    <definedName name="A2336272J">'[1]ABS 5520 (GSP)'!$DU$1:$DU$10,'[1]ABS 5520 (GSP)'!$DU$11:$DU$35</definedName>
    <definedName name="A2336273K">'[1]ABS 5520 (GSP)'!$DV$1:$DV$10,'[1]ABS 5520 (GSP)'!$DV$11:$DV$35</definedName>
    <definedName name="A2336274L">'[1]ABS 5520 (GSP)'!$DW$1:$DW$10,'[1]ABS 5520 (GSP)'!$DW$11:$DW$35</definedName>
    <definedName name="A2336297C">'[1]ABS 5520 (GSP)'!$AY$1:$AY$10,'[1]ABS 5520 (GSP)'!$AY$14:$AY$35</definedName>
    <definedName name="A2336298F">'[1]ABS 5520 (GSP)'!$AZ$1:$AZ$10,'[1]ABS 5520 (GSP)'!$AZ$14:$AZ$35</definedName>
    <definedName name="A2336299J">'[1]ABS 5520 (GSP)'!$BA$1:$BA$10,'[1]ABS 5520 (GSP)'!$BA$14:$BA$35</definedName>
    <definedName name="A2336300F">'[1]ABS 5520 (GSP)'!$BB$1:$BB$10,'[1]ABS 5520 (GSP)'!$BB$14:$BB$35</definedName>
    <definedName name="A2336301J">'[1]ABS 5520 (GSP)'!$BC$1:$BC$10,'[1]ABS 5520 (GSP)'!$BC$14:$BC$35</definedName>
    <definedName name="A2336302K">'[1]ABS 5520 (GSP)'!$BD$1:$BD$10,'[1]ABS 5520 (GSP)'!$BD$13:$BD$35</definedName>
    <definedName name="A2336303L">'[1]ABS 5520 (GSP)'!$BE$1:$BE$10,'[1]ABS 5520 (GSP)'!$BE$13:$BE$35</definedName>
    <definedName name="A2336304R">'[1]ABS 5520 (GSP)'!$BF$1:$BF$10,'[1]ABS 5520 (GSP)'!$BF$13:$BF$35</definedName>
    <definedName name="A2336305T">'[1]ABS 5520 (GSP)'!$BG$1:$BG$10,'[1]ABS 5520 (GSP)'!$BG$13:$BG$35</definedName>
    <definedName name="A2336306V">'[1]ABS 5520 (GSP)'!$BH$1:$BH$10,'[1]ABS 5520 (GSP)'!$BH$13:$BH$35</definedName>
    <definedName name="A2336307W">'[1]ABS 5520 (GSP)'!$BI$1:$BI$10,'[1]ABS 5520 (GSP)'!$BI$13:$BI$35</definedName>
    <definedName name="A2336308X">'[1]ABS 5520 (GSP)'!$BJ$1:$BJ$10,'[1]ABS 5520 (GSP)'!$BJ$13:$BJ$35</definedName>
    <definedName name="A2336309A">'[1]ABS 5520 (GSP)'!$BK$1:$BK$10,'[1]ABS 5520 (GSP)'!$BK$13:$BK$35</definedName>
    <definedName name="A2336310K">'[1]ABS 5520 (GSP)'!$BL$1:$BL$10,'[1]ABS 5520 (GSP)'!$BL$13:$BL$35</definedName>
    <definedName name="A2336311L">'[1]ABS 5520 (GSP)'!$BM$1:$BM$10,'[1]ABS 5520 (GSP)'!$BM$14:$BM$35</definedName>
    <definedName name="A2336312R">'[1]ABS 5520 (GSP)'!$BN$1:$BN$10,'[1]ABS 5520 (GSP)'!$BN$14:$BN$35</definedName>
    <definedName name="A2336313T">'[1]ABS 5520 (GSP)'!$BO$1:$BO$10,'[1]ABS 5520 (GSP)'!$BO$14:$BO$35</definedName>
    <definedName name="A2336314V">'[1]ABS 5520 (GSP)'!$BP$1:$BP$10,'[1]ABS 5520 (GSP)'!$BP$14:$BP$35</definedName>
    <definedName name="A2336315W">'[1]ABS 5520 (GSP)'!$BQ$1:$BQ$10,'[1]ABS 5520 (GSP)'!$BQ$14:$BQ$35</definedName>
    <definedName name="A2336316X">'[1]ABS 5520 (GSP)'!$BR$1:$BR$10,'[1]ABS 5520 (GSP)'!$BR$14:$BR$35</definedName>
    <definedName name="A2336317A">'[1]ABS 5520 (GSP)'!$BS$1:$BS$10,'[1]ABS 5520 (GSP)'!$BS$14:$BS$35</definedName>
    <definedName name="A2336318C">'[1]ABS 5520 (GSP)'!$BT$1:$BT$10,'[1]ABS 5520 (GSP)'!$BT$14:$BT$35</definedName>
    <definedName name="A2336319F">'[1]ABS 5520 (GSP)'!$BU$1:$BU$10,'[1]ABS 5520 (GSP)'!$BU$14:$BU$35</definedName>
    <definedName name="A2336320R">'[1]ABS 5520 (GSP)'!$BV$1:$BV$10,'[1]ABS 5520 (GSP)'!$BV$11:$BV$35</definedName>
    <definedName name="A2336321T">'[1]ABS 5520 (GSP)'!$BW$1:$BW$10,'[1]ABS 5520 (GSP)'!$BW$11:$BW$35</definedName>
    <definedName name="A2336322V">'[1]ABS 5520 (GSP)'!$BX$1:$BX$10,'[1]ABS 5520 (GSP)'!$BX$11:$BX$35</definedName>
    <definedName name="A2336322V_Latest">'[1]ABS 5520 (GSP)'!$BX$35</definedName>
    <definedName name="A2336323W">'[1]ABS 5520 (GSP)'!$BY$1:$BY$10,'[1]ABS 5520 (GSP)'!$BY$11:$BY$35</definedName>
    <definedName name="A2336324X">'[1]ABS 5520 (GSP)'!$BZ$1:$BZ$10,'[1]ABS 5520 (GSP)'!$BZ$11:$BZ$35</definedName>
    <definedName name="A2336325A">'[1]ABS 5520 (GSP)'!$CA$1:$CA$10,'[1]ABS 5520 (GSP)'!$CA$11:$CA$35</definedName>
    <definedName name="A2336326C">'[1]ABS 5520 (GSP)'!$CB$1:$CB$10,'[1]ABS 5520 (GSP)'!$CB$11:$CB$35</definedName>
    <definedName name="A2336327F">'[1]ABS 5520 (GSP)'!$CC$1:$CC$10,'[1]ABS 5520 (GSP)'!$CC$11:$CC$35</definedName>
    <definedName name="A2336328J">'[1]ABS 5520 (GSP)'!$CD$1:$CD$10,'[1]ABS 5520 (GSP)'!$CD$11:$CD$35</definedName>
    <definedName name="A2336329K">'[1]ABS 5520 (GSP)'!$CE$1:$CE$10,'[1]ABS 5520 (GSP)'!$CE$12:$CE$35</definedName>
    <definedName name="A2336330V">'[1]ABS 5520 (GSP)'!$CF$1:$CF$10,'[1]ABS 5520 (GSP)'!$CF$12:$CF$35</definedName>
    <definedName name="A2336331W">'[1]ABS 5520 (GSP)'!$CG$1:$CG$10,'[1]ABS 5520 (GSP)'!$CG$12:$CG$35</definedName>
    <definedName name="A2336332X">'[1]ABS 5520 (GSP)'!$CH$1:$CH$10,'[1]ABS 5520 (GSP)'!$CH$12:$CH$35</definedName>
    <definedName name="A2336333A">'[1]ABS 5520 (GSP)'!$CI$1:$CI$10,'[1]ABS 5520 (GSP)'!$CI$12:$CI$35</definedName>
    <definedName name="A2336334C">'[1]ABS 5520 (GSP)'!$CJ$1:$CJ$10,'[1]ABS 5520 (GSP)'!$CJ$12:$CJ$35</definedName>
    <definedName name="A2336335F">'[1]ABS 5520 (GSP)'!$CK$1:$CK$10,'[1]ABS 5520 (GSP)'!$CK$12:$CK$35</definedName>
    <definedName name="A2336336J">'[1]ABS 5520 (GSP)'!$CL$1:$CL$10,'[1]ABS 5520 (GSP)'!$CL$12:$CL$35</definedName>
    <definedName name="A2336337K">'[1]ABS 5520 (GSP)'!$CM$1:$CM$10,'[1]ABS 5520 (GSP)'!$CM$12:$CM$35</definedName>
    <definedName name="A2336338L">'[1]ABS 5520 (GSP)'!$CN$1:$CN$10,'[1]ABS 5520 (GSP)'!$CN$11:$CN$35</definedName>
    <definedName name="A2336339R">'[1]ABS 5520 (GSP)'!$CO$1:$CO$10,'[1]ABS 5520 (GSP)'!$CO$11:$CO$35</definedName>
    <definedName name="A2336340X">'[1]ABS 5520 (GSP)'!$CP$1:$CP$10,'[1]ABS 5520 (GSP)'!$CP$11:$CP$35</definedName>
    <definedName name="A2336341A">'[1]ABS 5520 (GSP)'!$CQ$1:$CQ$10,'[1]ABS 5520 (GSP)'!$CQ$11:$CQ$35</definedName>
    <definedName name="A2336342C">'[1]ABS 5520 (GSP)'!$CR$1:$CR$10,'[1]ABS 5520 (GSP)'!$CR$11:$CR$35</definedName>
    <definedName name="A2336343F">'[1]ABS 5520 (GSP)'!$CS$1:$CS$10,'[1]ABS 5520 (GSP)'!$CS$11:$CS$35</definedName>
    <definedName name="A2336344J">'[1]ABS 5520 (GSP)'!$CT$1:$CT$10,'[1]ABS 5520 (GSP)'!$CT$11:$CT$35</definedName>
    <definedName name="A2336345K">'[1]ABS 5520 (GSP)'!$CU$1:$CU$10,'[1]ABS 5520 (GSP)'!$CU$11:$CU$35</definedName>
    <definedName name="A2336346L">'[1]ABS 5520 (GSP)'!$B$1:$B$10,'[1]ABS 5520 (GSP)'!$B$11:$B$35</definedName>
    <definedName name="A2336347R">'[1]ABS 5520 (GSP)'!$C$1:$C$10,'[1]ABS 5520 (GSP)'!$C$11:$C$35</definedName>
    <definedName name="A2336347R_Latest">'[1]ABS 5520 (GSP)'!$C$35</definedName>
    <definedName name="A2336348T">'[1]ABS 5520 (GSP)'!$D$1:$D$10,'[1]ABS 5520 (GSP)'!$D$11:$D$35</definedName>
    <definedName name="A2336349V">'[1]ABS 5520 (GSP)'!$E$1:$E$10,'[1]ABS 5520 (GSP)'!$E$11:$E$35</definedName>
    <definedName name="A2336350C">'[1]ABS 5520 (GSP)'!$F$1:$F$10,'[1]ABS 5520 (GSP)'!$F$11:$F$35</definedName>
    <definedName name="A2336351F">'[1]ABS 5520 (GSP)'!$G$1:$G$10,'[1]ABS 5520 (GSP)'!$G$11:$G$35</definedName>
    <definedName name="A2336352J">'[1]ABS 5520 (GSP)'!$H$1:$H$10,'[1]ABS 5520 (GSP)'!$H$11:$H$35</definedName>
    <definedName name="A2336353K">'[1]ABS 5520 (GSP)'!$I$1:$I$10,'[1]ABS 5520 (GSP)'!$I$11:$I$35</definedName>
    <definedName name="A2336354L">'[1]ABS 5520 (GSP)'!$J$1:$J$10,'[1]ABS 5520 (GSP)'!$J$11:$J$35</definedName>
    <definedName name="A2336355R">'[1]ABS 5520 (GSP)'!$K$1:$K$10,'[1]ABS 5520 (GSP)'!$K$12:$K$35</definedName>
    <definedName name="A2336356T">'[1]ABS 5520 (GSP)'!$L$1:$L$10,'[1]ABS 5520 (GSP)'!$L$12:$L$35</definedName>
    <definedName name="A2336357V">'[1]ABS 5520 (GSP)'!$M$1:$M$10,'[1]ABS 5520 (GSP)'!$M$12:$M$35</definedName>
    <definedName name="A2336358W">'[1]ABS 5520 (GSP)'!$N$1:$N$10,'[1]ABS 5520 (GSP)'!$N$12:$N$35</definedName>
    <definedName name="A2336359X">'[1]ABS 5520 (GSP)'!$O$1:$O$10,'[1]ABS 5520 (GSP)'!$O$12:$O$35</definedName>
    <definedName name="A2336360J">'[1]ABS 5520 (GSP)'!$P$1:$P$10,'[1]ABS 5520 (GSP)'!$P$12:$P$35</definedName>
    <definedName name="A2336361K">'[1]ABS 5520 (GSP)'!$Q$1:$Q$10,'[1]ABS 5520 (GSP)'!$Q$12:$Q$35</definedName>
    <definedName name="A2336362L">'[1]ABS 5520 (GSP)'!$R$1:$R$10,'[1]ABS 5520 (GSP)'!$R$12:$R$35</definedName>
    <definedName name="A2336363R">'[1]ABS 5520 (GSP)'!$S$1:$S$10,'[1]ABS 5520 (GSP)'!$S$12:$S$35</definedName>
    <definedName name="A2336364T">'[1]ABS 5520 (GSP)'!$T$1:$T$10,'[1]ABS 5520 (GSP)'!$T$11:$T$35</definedName>
    <definedName name="A2336365V">'[1]ABS 5520 (GSP)'!$U$1:$U$10,'[1]ABS 5520 (GSP)'!$U$11:$U$35</definedName>
    <definedName name="A2336366W">'[1]ABS 5520 (GSP)'!$V$1:$V$10,'[1]ABS 5520 (GSP)'!$V$11:$V$35</definedName>
    <definedName name="A2336367X">'[1]ABS 5520 (GSP)'!$W$1:$W$10,'[1]ABS 5520 (GSP)'!$W$11:$W$35</definedName>
    <definedName name="A2336368A">'[1]ABS 5520 (GSP)'!$X$1:$X$10,'[1]ABS 5520 (GSP)'!$X$11:$X$35</definedName>
    <definedName name="A2336369C">'[1]ABS 5520 (GSP)'!$Y$1:$Y$10,'[1]ABS 5520 (GSP)'!$Y$11:$Y$35</definedName>
    <definedName name="A2336370L">'[1]ABS 5520 (GSP)'!$Z$1:$Z$10,'[1]ABS 5520 (GSP)'!$Z$11:$Z$35</definedName>
    <definedName name="A2336371R">'[1]ABS 5520 (GSP)'!$AA$1:$AA$10,'[1]ABS 5520 (GSP)'!$AA$11:$AA$35</definedName>
    <definedName name="A2336372T">'[1]ABS 5520 (GSP)'!$AB$1:$AB$10,'[1]ABS 5520 (GSP)'!$AB$11:$AB$35</definedName>
    <definedName name="A2336373V">'[1]ABS 5520 (GSP)'!$AC$1:$AC$10,'[1]ABS 5520 (GSP)'!$AC$12:$AC$35</definedName>
    <definedName name="A2336374W">'[1]ABS 5520 (GSP)'!$AD$1:$AD$10,'[1]ABS 5520 (GSP)'!$AD$12:$AD$35</definedName>
    <definedName name="A2336375X">'[1]ABS 5520 (GSP)'!$AE$1:$AE$10,'[1]ABS 5520 (GSP)'!$AE$12:$AE$35</definedName>
    <definedName name="A2336376A">'[1]ABS 5520 (GSP)'!$AF$1:$AF$10,'[1]ABS 5520 (GSP)'!$AF$12:$AF$35</definedName>
    <definedName name="A2336377C">'[1]ABS 5520 (GSP)'!$AG$1:$AG$10,'[1]ABS 5520 (GSP)'!$AG$12:$AG$35</definedName>
    <definedName name="A2336378F">'[1]ABS 5520 (GSP)'!$AH$1:$AH$10,'[1]ABS 5520 (GSP)'!$AH$12:$AH$35</definedName>
    <definedName name="A2336379J">'[1]ABS 5520 (GSP)'!$AI$1:$AI$10,'[1]ABS 5520 (GSP)'!$AI$12:$AI$35</definedName>
    <definedName name="A2336380T">'[1]ABS 5520 (GSP)'!$AJ$1:$AJ$10,'[1]ABS 5520 (GSP)'!$AJ$12:$AJ$35</definedName>
    <definedName name="A2336381V">'[1]ABS 5520 (GSP)'!$AK$1:$AK$10,'[1]ABS 5520 (GSP)'!$AK$12:$AK$35</definedName>
    <definedName name="A2336382W">'[1]ABS 5520 (GSP)'!$AL$1:$AL$10,'[1]ABS 5520 (GSP)'!$AL$13:$AL$35</definedName>
    <definedName name="A2336383X">'[1]ABS 5520 (GSP)'!$AM$1:$AM$10,'[1]ABS 5520 (GSP)'!$AM$13:$AM$35</definedName>
    <definedName name="A2336384A">'[1]ABS 5520 (GSP)'!$AN$1:$AN$10,'[1]ABS 5520 (GSP)'!$AN$13:$AN$35</definedName>
    <definedName name="A2336385C">'[1]ABS 5520 (GSP)'!$AO$1:$AO$10,'[1]ABS 5520 (GSP)'!$AO$13:$AO$35</definedName>
    <definedName name="A2336386F">'[1]ABS 5520 (GSP)'!$AP$1:$AP$10,'[1]ABS 5520 (GSP)'!$AP$13:$AP$35</definedName>
    <definedName name="A2336387J">'[1]ABS 5520 (GSP)'!$AQ$1:$AQ$10,'[1]ABS 5520 (GSP)'!$AQ$13:$AQ$35</definedName>
    <definedName name="A2336388K">'[1]ABS 5520 (GSP)'!$AR$1:$AR$10,'[1]ABS 5520 (GSP)'!$AR$13:$AR$35</definedName>
    <definedName name="A2336389L">'[1]ABS 5520 (GSP)'!$AS$1:$AS$10,'[1]ABS 5520 (GSP)'!$AS$13:$AS$35</definedName>
    <definedName name="A2336390W">'[1]ABS 5520 (GSP)'!$AT$1:$AT$10,'[1]ABS 5520 (GSP)'!$AT$13:$AT$35</definedName>
    <definedName name="A2336391X">'[1]ABS 5520 (GSP)'!$AU$1:$AU$10,'[1]ABS 5520 (GSP)'!$AU$14:$AU$35</definedName>
    <definedName name="A2336392A">'[1]ABS 5520 (GSP)'!$AV$1:$AV$10,'[1]ABS 5520 (GSP)'!$AV$14:$AV$35</definedName>
    <definedName name="A2336393C">'[1]ABS 5520 (GSP)'!$AW$1:$AW$10,'[1]ABS 5520 (GSP)'!$AW$14:$AW$35</definedName>
    <definedName name="A2336394F">'[1]ABS 5520 (GSP)'!$AX$1:$AX$10,'[1]ABS 5520 (GSP)'!$AX$14:$AX$35</definedName>
    <definedName name="AccrualAgg">#REF!</definedName>
    <definedName name="AList">'[2]Agency List'!$A$3:$B$150</definedName>
    <definedName name="Cash_aggregates">#REF!</definedName>
    <definedName name="Chart_Range">[3]Calcs!$B$122:$AQ$123</definedName>
    <definedName name="CPISYD">[4]Nominal!$C$10:(OFFSET([4]Nominal!$C$10, 0,0,COUNT([4]Nominal!$C$10:$C$100), -1))</definedName>
    <definedName name="csDesignMode">1</definedName>
    <definedName name="Data">#REF!</definedName>
    <definedName name="DATE">[4]Nominal!$A$10:(OFFSET([4]Nominal!$A$10, 0,0,COUNT([4]Nominal!$A$10:$A$100), -1))</definedName>
    <definedName name="Date_Range">'[1]ABS 5520 (GSP)'!$A$2:$A$10,'[1]ABS 5520 (GSP)'!$A$11:$A$35</definedName>
    <definedName name="Dates">[3]Calcs!$B$3:$AQ$5</definedName>
    <definedName name="Full">#REF!</definedName>
    <definedName name="GG_13">#REF!</definedName>
    <definedName name="GG_14">#REF!</definedName>
    <definedName name="GG_15">#REF!</definedName>
    <definedName name="GG_Actual">#REF!</definedName>
    <definedName name="GG_Actual_00">#REF!</definedName>
    <definedName name="GG_Actual_14">#REF!</definedName>
    <definedName name="GG_Actual_2005">#REF!</definedName>
    <definedName name="GG_Actual_2011">#REF!</definedName>
    <definedName name="GG_Actual_2014">#REF!</definedName>
    <definedName name="GG_BS">'[3]Input Fincs (Raw)'!$A$99:$AQ$148</definedName>
    <definedName name="GG_BS_OUT">[3]Output!$A$82:$AG$92</definedName>
    <definedName name="GG_CFS">'[3]Input Fincs (Raw)'!$A$156:$AQ$211</definedName>
    <definedName name="GG_OS">'[3]Input Fincs (Raw)'!$A$17:$AQ$91</definedName>
    <definedName name="GG_OS_OUT">[3]Output!$A$5:$AG$79</definedName>
    <definedName name="GGAccAgg">#REF!</definedName>
    <definedName name="GGCashAgg">#REF!</definedName>
    <definedName name="Glossary">#REF!</definedName>
    <definedName name="Hist_1">#REF!</definedName>
    <definedName name="Hist_2">#REF!</definedName>
    <definedName name="Hist_3">#REF!</definedName>
    <definedName name="Hist_4">#REF!</definedName>
    <definedName name="Hist_5">#REF!</definedName>
    <definedName name="Hist_6">#REF!</definedName>
    <definedName name="Hist_7">#REF!</definedName>
    <definedName name="Hist_8">#REF!</definedName>
    <definedName name="Introduction">#REF!</definedName>
    <definedName name="Key_Metrics">[3]Output!$A$151:$AG$167</definedName>
    <definedName name="lookup">#REF!</definedName>
    <definedName name="LPIAUSPRIVATEEBAREAL">[4]Real!$AJ$10:(OFFSET([4]Real!$AJ$10, 0,0,COUNT([4]Real!$AJ$10:$AJ$100), -1))</definedName>
    <definedName name="LPINSW">[4]Nominal!$M$10:(OFFSET([4]Nominal!$M$10, 0,0,COUNT([4]Nominal!$M$10:$M$100), -1))</definedName>
    <definedName name="LPINSWPRIVATE">[4]Nominal!$W$10:(OFFSET([4]Nominal!$W$10, 0,0,COUNT([4]Nominal!$W$10:$W$100), -1))</definedName>
    <definedName name="LPINSWPRIVATEREAL">[4]Real!$L$10:(OFFSET([4]Real!$L$10, 0,0,COUNT([4]Real!$L$10:$L$100), -1))</definedName>
    <definedName name="LPINSWPUBLIC">[4]Nominal!$AR$10:(OFFSET([4]Nominal!$AR$10, 0,0,COUNT([4]Nominal!$AR$10:$AR$100), -1))</definedName>
    <definedName name="LPINSWPUBLICREAL">[4]Real!$AG$10:(OFFSET([4]Real!$AG$10, 0,0,COUNT([4]Real!$AG$10:$AG$100), -1))</definedName>
    <definedName name="LPIQLDPUBLICREAL">[4]Real!$X$10:(OFFSET([4]Real!$X$10, 0,0,COUNT([4]Real!$X$10:$X$100), -1))</definedName>
    <definedName name="LPIROAPUBLIC">[4]Nominal!$AX$10:(OFFSET([4]Nominal!$AX$10, 0,0,COUNT([4]Nominal!$AX$10:$AX$100), -1))</definedName>
    <definedName name="LPIROAPUBLICREAL">[4]Real!$AM$10:(OFFSET([4]Real!$AM$10, 0,0,COUNT([4]Real!$AM$10:$AM$100), -1))</definedName>
    <definedName name="LPIVICPUBLICREAL">[4]Real!$W$10:(OFFSET([4]Real!$W$10, 0,0,COUNT([4]Real!$W$10:$W$100), -1))</definedName>
    <definedName name="MaxRows">[5]Merge!#REF!</definedName>
    <definedName name="NFPS_BS">'[3]Input Fincs (Raw)'!$A$505:$AQ$552</definedName>
    <definedName name="NFPS_BS_OUT">[3]Output!$A$136:$AG$139</definedName>
    <definedName name="NFPS_CFS">'[3]Input Fincs (Raw)'!$A$560:$AQ$615</definedName>
    <definedName name="NFPS_OS">'[3]Input Fincs (Raw)'!$A$423:$AQ$497</definedName>
    <definedName name="NFPS_OS_OUT">[3]Output!$A$132:$AG$134</definedName>
    <definedName name="operating1">#REF!</definedName>
    <definedName name="operating2">#REF!</definedName>
    <definedName name="operating3">#REF!</definedName>
    <definedName name="operating4">#REF!</definedName>
    <definedName name="PTE_13">#REF!</definedName>
    <definedName name="PTE_14">#REF!</definedName>
    <definedName name="PTE_15">#REF!</definedName>
    <definedName name="PTE_Actual">#REF!</definedName>
    <definedName name="PTE_Actual_00">#REF!</definedName>
    <definedName name="PTE_Actual_14">#REF!</definedName>
    <definedName name="PTE_Actual_2005">#REF!</definedName>
    <definedName name="PTE_Actual_2011">#REF!</definedName>
    <definedName name="PTE_Actual_2014">#REF!</definedName>
    <definedName name="PTE_BS">'[3]Input Fincs (Raw)'!$A$301:$AQ$351</definedName>
    <definedName name="PTE_BS_OUT">[3]Output!$A$120:$AG$129</definedName>
    <definedName name="PTE_CFS">'[3]Input Fincs (Raw)'!$A$359:$AQ$415</definedName>
    <definedName name="PTE_OS">'[3]Input Fincs (Raw)'!$A$219:$AQ$293</definedName>
    <definedName name="ScenarioNumber">[6]Mapping!$C$11</definedName>
    <definedName name="scope">#REF!</definedName>
    <definedName name="table_transactions">#REF!</definedName>
    <definedName name="table1">[7]Contents!#REF!</definedName>
    <definedName name="TS_BS_OUT">[3]Output!$A$142:$AG$145</definedName>
    <definedName name="UpSourceDir">[5]Merge!$C$12</definedName>
    <definedName name="UpSourceFile">[5]Merge!$C$17</definedName>
    <definedName name="wrn.private." localSheetId="6" hidden="1">{#N/A,#N/A,FALSE,"Privatisation data"}</definedName>
    <definedName name="wrn.private." hidden="1">{#N/A,#N/A,FALSE,"Privatisation data"}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H11" i="1"/>
  <c r="C11" i="1"/>
  <c r="B11" i="1"/>
  <c r="H10" i="1"/>
  <c r="H9" i="1"/>
  <c r="C9" i="1"/>
  <c r="B9" i="1"/>
  <c r="H8" i="1"/>
  <c r="H7" i="1"/>
  <c r="C7" i="1"/>
  <c r="B7" i="1"/>
</calcChain>
</file>

<file path=xl/sharedStrings.xml><?xml version="1.0" encoding="utf-8"?>
<sst xmlns="http://schemas.openxmlformats.org/spreadsheetml/2006/main" count="465" uniqueCount="198">
  <si>
    <t>Current Budget</t>
  </si>
  <si>
    <t>2023-24</t>
  </si>
  <si>
    <t>Scenarios</t>
  </si>
  <si>
    <t>Validations</t>
  </si>
  <si>
    <t>Reference</t>
  </si>
  <si>
    <t>Description</t>
  </si>
  <si>
    <t>Comment</t>
  </si>
  <si>
    <t>Data Category</t>
  </si>
  <si>
    <t>Period</t>
  </si>
  <si>
    <t>Year</t>
  </si>
  <si>
    <t>Budget t-2</t>
  </si>
  <si>
    <t>&amp;</t>
  </si>
  <si>
    <t>DBA999 - Published Budget</t>
  </si>
  <si>
    <r>
      <t xml:space="preserve">HY2 </t>
    </r>
    <r>
      <rPr>
        <i/>
        <sz val="11"/>
        <color theme="1"/>
        <rFont val="Public Sans Light"/>
        <family val="2"/>
        <scheme val="minor"/>
      </rPr>
      <t xml:space="preserve">or </t>
    </r>
    <r>
      <rPr>
        <sz val="11"/>
        <color theme="1"/>
        <rFont val="Public Sans Light"/>
        <family val="2"/>
        <scheme val="minor"/>
      </rPr>
      <t>HY1</t>
    </r>
  </si>
  <si>
    <t>SA0099</t>
  </si>
  <si>
    <t>Actual</t>
  </si>
  <si>
    <t>Used to return prior actuals</t>
  </si>
  <si>
    <t>DAA100 - Actual\Projection Statutory</t>
  </si>
  <si>
    <r>
      <t xml:space="preserve">Jun </t>
    </r>
    <r>
      <rPr>
        <i/>
        <sz val="11"/>
        <color theme="1"/>
        <rFont val="Public Sans Light"/>
        <family val="2"/>
        <scheme val="minor"/>
      </rPr>
      <t xml:space="preserve">or </t>
    </r>
    <r>
      <rPr>
        <sz val="11"/>
        <color theme="1"/>
        <rFont val="Public Sans Light"/>
        <family val="2"/>
        <scheme val="minor"/>
      </rPr>
      <t>[month]</t>
    </r>
  </si>
  <si>
    <t>Budget t-1</t>
  </si>
  <si>
    <t>SP0099</t>
  </si>
  <si>
    <t xml:space="preserve">Projection </t>
  </si>
  <si>
    <t>Used to return projections or revised figures</t>
  </si>
  <si>
    <r>
      <t xml:space="preserve">Apr </t>
    </r>
    <r>
      <rPr>
        <i/>
        <sz val="11"/>
        <color theme="1"/>
        <rFont val="Public Sans Light"/>
        <family val="2"/>
        <scheme val="minor"/>
      </rPr>
      <t xml:space="preserve">or </t>
    </r>
    <r>
      <rPr>
        <sz val="11"/>
        <color theme="1"/>
        <rFont val="Public Sans Light"/>
        <family val="2"/>
        <scheme val="minor"/>
      </rPr>
      <t>[month]</t>
    </r>
  </si>
  <si>
    <t>SY0099</t>
  </si>
  <si>
    <t>Actual for 1617</t>
  </si>
  <si>
    <t>Prior year audited actuals</t>
  </si>
  <si>
    <t>Data Categories</t>
  </si>
  <si>
    <t>DAA100</t>
  </si>
  <si>
    <t>Actual\Projection Statutory</t>
  </si>
  <si>
    <t>Aggregate</t>
  </si>
  <si>
    <t>DBA999</t>
  </si>
  <si>
    <t>Published Budget</t>
  </si>
  <si>
    <t>DBA510</t>
  </si>
  <si>
    <t>New Policy Proposal</t>
  </si>
  <si>
    <t>DBA520</t>
  </si>
  <si>
    <t xml:space="preserve">Parameter and Technical Adjustments </t>
  </si>
  <si>
    <t>DBA530</t>
  </si>
  <si>
    <t>Other Adjustments</t>
  </si>
  <si>
    <t>HY1</t>
  </si>
  <si>
    <t>Half-Year 1</t>
  </si>
  <si>
    <t>Stores December HY review snapshot</t>
  </si>
  <si>
    <t>HY2</t>
  </si>
  <si>
    <t>Half-Year 2</t>
  </si>
  <si>
    <t>Stores latest approved annual budget data</t>
  </si>
  <si>
    <t>Jun</t>
  </si>
  <si>
    <t>Full year actual</t>
  </si>
  <si>
    <t xml:space="preserve">End of financial year </t>
  </si>
  <si>
    <t>Apr</t>
  </si>
  <si>
    <t>Period 10</t>
  </si>
  <si>
    <t>Budget Data</t>
  </si>
  <si>
    <t>Formula and Table reference</t>
  </si>
  <si>
    <t>Account</t>
  </si>
  <si>
    <t>AR100000000</t>
  </si>
  <si>
    <t>Revenue</t>
  </si>
  <si>
    <t>Operating Statement</t>
  </si>
  <si>
    <t>ASRevenuTrd</t>
  </si>
  <si>
    <t>Revenue growth Year on Year</t>
  </si>
  <si>
    <t>Financial KPI</t>
  </si>
  <si>
    <t>ASRevenuGSP</t>
  </si>
  <si>
    <t>Revenue/GSP</t>
  </si>
  <si>
    <t>AE200000000</t>
  </si>
  <si>
    <t>Expenses</t>
  </si>
  <si>
    <t>ASExpensTrd</t>
  </si>
  <si>
    <t>Expense growth Year on Year</t>
  </si>
  <si>
    <t>ASExpensGSP</t>
  </si>
  <si>
    <t>Expense/GSP</t>
  </si>
  <si>
    <t>ARNetOpeBal</t>
  </si>
  <si>
    <t>Budget Result</t>
  </si>
  <si>
    <t>ASBudResGSP</t>
  </si>
  <si>
    <t>Budget Result/GSP</t>
  </si>
  <si>
    <t>ASGGDebtTot</t>
  </si>
  <si>
    <t>Net Debt</t>
  </si>
  <si>
    <t>ASGGDebtGSP</t>
  </si>
  <si>
    <t>Net Debt/GSP</t>
  </si>
  <si>
    <t>ASCapExpTot</t>
  </si>
  <si>
    <t>Net Capital Expenditure</t>
  </si>
  <si>
    <t>ASCapExpGSP</t>
  </si>
  <si>
    <t>Net Capital Expenditure/GSP</t>
  </si>
  <si>
    <t>ASBUDNETLEN</t>
  </si>
  <si>
    <t>Net Lending/(Borrowing)</t>
  </si>
  <si>
    <t>ASBUDNLNGSP</t>
  </si>
  <si>
    <t>Net Lending/(Borrowing)/GSP</t>
  </si>
  <si>
    <t>Active Connection</t>
  </si>
  <si>
    <t>BudgetPapers</t>
  </si>
  <si>
    <t>Prime Private Connection name</t>
  </si>
  <si>
    <t>Must reference in HSGetValue</t>
  </si>
  <si>
    <t>Static Dimensions</t>
  </si>
  <si>
    <t>Dimension</t>
  </si>
  <si>
    <t>TopC5</t>
  </si>
  <si>
    <t>ECP</t>
  </si>
  <si>
    <t>All ECP</t>
  </si>
  <si>
    <t>ECNFPS.ECGGOV</t>
  </si>
  <si>
    <t>Entity</t>
  </si>
  <si>
    <t>General Government</t>
  </si>
  <si>
    <t>[ICP Top]</t>
  </si>
  <si>
    <t>ICP</t>
  </si>
  <si>
    <t>TopC2</t>
  </si>
  <si>
    <t>Movements</t>
  </si>
  <si>
    <t>All Movements</t>
  </si>
  <si>
    <t>TopC1</t>
  </si>
  <si>
    <t>Program</t>
  </si>
  <si>
    <t>All Programs</t>
  </si>
  <si>
    <t>TopC4</t>
  </si>
  <si>
    <t xml:space="preserve">Reporting </t>
  </si>
  <si>
    <t>All Reporting Streams</t>
  </si>
  <si>
    <t>&lt;Entity Curr Total&gt;</t>
  </si>
  <si>
    <t>Value</t>
  </si>
  <si>
    <t>n/a</t>
  </si>
  <si>
    <t>YTD</t>
  </si>
  <si>
    <t>View</t>
  </si>
  <si>
    <t>Year to Date</t>
  </si>
  <si>
    <t>ECTSSA</t>
  </si>
  <si>
    <t>Total State</t>
  </si>
  <si>
    <t>ECTSSA.ECNFPS</t>
  </si>
  <si>
    <t>Non Financial Public Sector</t>
  </si>
  <si>
    <t>Colours</t>
  </si>
  <si>
    <t>Primary</t>
  </si>
  <si>
    <t>Secondary</t>
  </si>
  <si>
    <t>Open Data</t>
  </si>
  <si>
    <t>Historical fiscal indicators</t>
  </si>
  <si>
    <r>
      <rPr>
        <sz val="10"/>
        <color rgb="FF000000"/>
        <rFont val="Arial"/>
      </rPr>
      <t xml:space="preserve">This spreadsheet contains data prepared for the 2024-25 NSW Budget. For further details please see Budget Paper 1 </t>
    </r>
    <r>
      <rPr>
        <i/>
        <sz val="10"/>
        <color rgb="FF000000"/>
        <rFont val="Arial"/>
      </rPr>
      <t>Budget Statement</t>
    </r>
    <r>
      <rPr>
        <sz val="10"/>
        <color rgb="FF000000"/>
        <rFont val="Arial"/>
      </rPr>
      <t xml:space="preserve">, Appendix D, available at https://www.budget.nsw.gov.au/
</t>
    </r>
  </si>
  <si>
    <t>Published: 18 June 2024</t>
  </si>
  <si>
    <t>Table D.1</t>
  </si>
  <si>
    <t>General government sector operating statement aggregates</t>
  </si>
  <si>
    <t>Taxation Revenue</t>
  </si>
  <si>
    <t>Total Revenue</t>
  </si>
  <si>
    <t>Net Operating Balance</t>
  </si>
  <si>
    <t>Capital Expenditure</t>
  </si>
  <si>
    <t>Net Lending/ (Borrowing)</t>
  </si>
  <si>
    <t>GSP</t>
  </si>
  <si>
    <t>$m</t>
  </si>
  <si>
    <t>% of GSP</t>
  </si>
  <si>
    <t>% Growth</t>
  </si>
  <si>
    <t>1996-97</t>
  </si>
  <si>
    <t>n.a.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</si>
  <si>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</si>
  <si>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</si>
  <si>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</si>
  <si>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</si>
  <si>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</si>
  <si>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</si>
  <si>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</si>
  <si>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</si>
  <si>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</si>
  <si>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</si>
  <si>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</si>
  <si>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</si>
  <si>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</si>
  <si>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</si>
  <si>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</si>
  <si>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</si>
  <si>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</si>
  <si>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</si>
  <si>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</si>
  <si>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</si>
  <si>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</si>
  <si>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</si>
  <si>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</si>
  <si>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</si>
  <si>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</si>
  <si>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</si>
  <si>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2024-25</t>
  </si>
  <si>
    <t>2025-26</t>
  </si>
  <si>
    <t>2026-27</t>
  </si>
  <si>
    <t>2027-28</t>
  </si>
  <si>
    <t>Table D.2</t>
  </si>
  <si>
    <t>General government sector balance sheet and financing indicators</t>
  </si>
  <si>
    <t>Borrowings</t>
  </si>
  <si>
    <t>Interest Expense</t>
  </si>
  <si>
    <t>Net Financial Liabilities</t>
  </si>
  <si>
    <t>Borrowings and Derivatives at Fair Value</t>
  </si>
  <si>
    <t>Borrowings at Amortised Cost</t>
  </si>
  <si>
    <t>% of Revenue</t>
  </si>
  <si>
    <t>Table D.3</t>
  </si>
  <si>
    <t>Non-financial public sector operating statement aggregates</t>
  </si>
  <si>
    <t>Table D.4</t>
  </si>
  <si>
    <t>Variable (a)</t>
  </si>
  <si>
    <t>Outcomes</t>
  </si>
  <si>
    <t>Outcome (f)</t>
  </si>
  <si>
    <t>Forecasts</t>
  </si>
  <si>
    <t>New South Wales population (persons)(b)</t>
  </si>
  <si>
    <t>Nominal gross state product ($million)</t>
  </si>
  <si>
    <t>Real gross state product (per cent)</t>
  </si>
  <si>
    <t>Real state final demand (per cent)</t>
  </si>
  <si>
    <t>Employment (per cent)</t>
  </si>
  <si>
    <t>Unemployment rate (per cent)(c)</t>
  </si>
  <si>
    <t>Sydney consumer price index (per cent)(d)</t>
  </si>
  <si>
    <t>Sydney consumer price index excluding tobacco excise effect (per cent)</t>
  </si>
  <si>
    <t>Wage price index (per cent)(e)</t>
  </si>
  <si>
    <t>Nominal gross state product</t>
  </si>
  <si>
    <r>
      <t>(a)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 xml:space="preserve">Per cent change, year average, unless otherwise indicated. </t>
    </r>
  </si>
  <si>
    <r>
      <t>(b)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>As at 30 June each year</t>
    </r>
  </si>
  <si>
    <r>
      <t>(c)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>As at June quarter, per cent</t>
    </r>
  </si>
  <si>
    <r>
      <t>(d)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>2020-21 includes ¼ percentage point from tobacco excise increases.</t>
    </r>
  </si>
  <si>
    <r>
      <t>(e)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>Weighted private and public sector wages</t>
    </r>
  </si>
  <si>
    <r>
      <t>(f)</t>
    </r>
    <r>
      <rPr>
        <sz val="7"/>
        <color theme="1"/>
        <rFont val="Times New Roman"/>
        <family val="1"/>
      </rPr>
      <t xml:space="preserve">    </t>
    </r>
    <r>
      <rPr>
        <sz val="8.5"/>
        <color theme="1"/>
        <rFont val="Arial"/>
        <family val="2"/>
      </rPr>
      <t>Gross State Product and population in 2022-23 is an estimate</t>
    </r>
  </si>
  <si>
    <t>Source: ABS 3101.0, 5206.0, 5220.0, 6202.0, 6401.0, 6345.0 and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</si>
</sst>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0\)"/>
    <numFmt numFmtId="165" formatCode="#,##0.0;\(#,##0.0\)"/>
    <numFmt numFmtId="166" formatCode="_-* #,##0.000_-;\-* #,##0.000_-;_-* &quot;-&quot;??_-;_-@_-"/>
    <numFmt numFmtId="167" formatCode="_-* #,##0_-;\-* #,##0_-;_-* &quot;-&quot;??_-;_-@_-"/>
    <numFmt numFmtId="168" formatCode="0.0"/>
    <numFmt numFmtId="169" formatCode="#\ ?/2"/>
    <numFmt numFmtId="170" formatCode="#\ ?/4"/>
  </numFmts>
  <fonts count="29" x14ac:knownFonts="1">
    <font>
      <sz val="11"/>
      <color theme="1"/>
      <name val="Public Sans Light"/>
      <family val="2"/>
      <scheme val="minor"/>
    </font>
    <font>
      <sz val="11"/>
      <color rgb="FF3F3F76"/>
      <name val="Public Sans Light"/>
      <family val="2"/>
      <scheme val="minor"/>
    </font>
    <font>
      <b/>
      <sz val="11"/>
      <color theme="1"/>
      <name val="Public Sans Light"/>
      <family val="2"/>
      <scheme val="minor"/>
    </font>
    <font>
      <i/>
      <sz val="12"/>
      <name val="Public Sans Light"/>
      <family val="2"/>
      <scheme val="minor"/>
    </font>
    <font>
      <i/>
      <sz val="11"/>
      <color theme="1"/>
      <name val="Public Sans Light"/>
      <family val="2"/>
      <scheme val="minor"/>
    </font>
    <font>
      <sz val="10"/>
      <color theme="1"/>
      <name val="Public Sans Light"/>
      <family val="2"/>
      <scheme val="minor"/>
    </font>
    <font>
      <sz val="11"/>
      <color theme="1"/>
      <name val="Public Sans Light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Public Sans Light"/>
      <family val="2"/>
      <scheme val="minor"/>
    </font>
    <font>
      <sz val="7.5"/>
      <color theme="1"/>
      <name val="Public Sans"/>
    </font>
    <font>
      <b/>
      <sz val="7.5"/>
      <color theme="1"/>
      <name val="Public Sans"/>
    </font>
    <font>
      <sz val="9"/>
      <color rgb="FFFFFFFF"/>
      <name val="Calibri"/>
      <family val="2"/>
    </font>
    <font>
      <sz val="9"/>
      <color theme="1"/>
      <name val="Calibri"/>
      <family val="2"/>
    </font>
    <font>
      <sz val="8.5"/>
      <color theme="1"/>
      <name val="Arial"/>
      <family val="2"/>
    </font>
    <font>
      <sz val="7"/>
      <color theme="1"/>
      <name val="Times New Roman"/>
      <family val="1"/>
    </font>
    <font>
      <i/>
      <sz val="8.5"/>
      <color theme="1"/>
      <name val="Public Sans Light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</font>
    <font>
      <i/>
      <sz val="10"/>
      <color rgb="FF000000"/>
      <name val="Arial"/>
    </font>
    <font>
      <b/>
      <sz val="10"/>
      <color theme="1"/>
      <name val="Public Sans"/>
    </font>
    <font>
      <sz val="10"/>
      <color theme="1"/>
      <name val="Public Sans"/>
    </font>
    <font>
      <sz val="10"/>
      <color rgb="FF000000"/>
      <name val="Public Sans"/>
    </font>
    <font>
      <sz val="10"/>
      <name val="Public Sans"/>
    </font>
    <font>
      <sz val="10"/>
      <color theme="0" tint="-0.249977111117893"/>
      <name val="Public Sans"/>
    </font>
  </fonts>
  <fills count="2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3B78"/>
        <bgColor indexed="64"/>
      </patternFill>
    </fill>
    <fill>
      <patternFill patternType="solid">
        <fgColor rgb="FF25A9E1"/>
        <bgColor indexed="64"/>
      </patternFill>
    </fill>
    <fill>
      <patternFill patternType="solid">
        <fgColor rgb="FF0579B9"/>
        <bgColor indexed="64"/>
      </patternFill>
    </fill>
    <fill>
      <patternFill patternType="solid">
        <fgColor rgb="FFABA8A6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61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6" fillId="9" borderId="2" applyNumberFormat="0" applyFont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9" borderId="2" applyNumberFormat="0" applyFont="0" applyAlignment="0" applyProtection="0"/>
    <xf numFmtId="0" fontId="6" fillId="9" borderId="2" applyNumberFormat="0" applyFont="0" applyAlignment="0" applyProtection="0"/>
    <xf numFmtId="0" fontId="6" fillId="9" borderId="2" applyNumberFormat="0" applyFon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/>
    <xf numFmtId="0" fontId="19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2" borderId="1" xfId="1" applyFont="1" applyAlignment="1">
      <alignment horizont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23" borderId="0" xfId="0" applyFont="1" applyFill="1" applyAlignment="1">
      <alignment horizontal="center" vertical="center"/>
    </xf>
    <xf numFmtId="0" fontId="10" fillId="23" borderId="0" xfId="0" applyFont="1" applyFill="1" applyAlignment="1">
      <alignment horizontal="center" vertical="center" wrapText="1"/>
    </xf>
    <xf numFmtId="0" fontId="10" fillId="2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7" fontId="10" fillId="0" borderId="0" xfId="2" applyNumberFormat="1" applyFont="1" applyAlignment="1">
      <alignment horizontal="center" vertical="center"/>
    </xf>
    <xf numFmtId="0" fontId="12" fillId="5" borderId="0" xfId="0" applyFont="1" applyFill="1" applyAlignment="1">
      <alignment horizontal="justify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justify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 wrapText="1"/>
    </xf>
    <xf numFmtId="12" fontId="13" fillId="0" borderId="0" xfId="0" applyNumberFormat="1" applyFont="1" applyAlignment="1">
      <alignment horizontal="center" vertical="center" wrapText="1"/>
    </xf>
    <xf numFmtId="0" fontId="13" fillId="24" borderId="0" xfId="0" applyFont="1" applyFill="1" applyAlignment="1">
      <alignment vertical="center" wrapText="1"/>
    </xf>
    <xf numFmtId="0" fontId="13" fillId="24" borderId="3" xfId="0" applyFont="1" applyFill="1" applyBorder="1" applyAlignment="1">
      <alignment vertical="center" wrapText="1"/>
    </xf>
    <xf numFmtId="168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2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2"/>
    </xf>
    <xf numFmtId="2" fontId="0" fillId="0" borderId="0" xfId="0" applyNumberFormat="1"/>
    <xf numFmtId="169" fontId="13" fillId="24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168" fontId="0" fillId="0" borderId="0" xfId="0" applyNumberFormat="1"/>
    <xf numFmtId="170" fontId="13" fillId="24" borderId="0" xfId="0" applyNumberFormat="1" applyFont="1" applyFill="1" applyAlignment="1">
      <alignment horizontal="center" vertical="center" wrapText="1"/>
    </xf>
    <xf numFmtId="0" fontId="7" fillId="0" borderId="0" xfId="59" applyFont="1"/>
    <xf numFmtId="0" fontId="18" fillId="0" borderId="0" xfId="59" applyFont="1"/>
    <xf numFmtId="0" fontId="7" fillId="0" borderId="0" xfId="60" applyFont="1" applyAlignment="1">
      <alignment vertical="top" wrapText="1"/>
    </xf>
    <xf numFmtId="0" fontId="20" fillId="0" borderId="0" xfId="58" applyFont="1"/>
    <xf numFmtId="0" fontId="7" fillId="0" borderId="0" xfId="59" applyFont="1" applyAlignment="1">
      <alignment vertical="top"/>
    </xf>
    <xf numFmtId="0" fontId="7" fillId="0" borderId="0" xfId="59" applyFont="1" applyAlignment="1">
      <alignment vertical="top" wrapText="1"/>
    </xf>
    <xf numFmtId="0" fontId="21" fillId="0" borderId="0" xfId="59" applyFont="1" applyProtection="1">
      <protection locked="0"/>
    </xf>
    <xf numFmtId="0" fontId="22" fillId="0" borderId="0" xfId="60" applyFont="1" applyAlignment="1">
      <alignment vertical="top" wrapText="1"/>
    </xf>
    <xf numFmtId="0" fontId="24" fillId="0" borderId="0" xfId="0" applyFont="1"/>
    <xf numFmtId="0" fontId="25" fillId="0" borderId="0" xfId="0" applyFont="1"/>
    <xf numFmtId="0" fontId="24" fillId="23" borderId="0" xfId="0" applyFont="1" applyFill="1" applyAlignment="1">
      <alignment horizontal="left" vertical="center"/>
    </xf>
    <xf numFmtId="0" fontId="24" fillId="2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3" borderId="0" xfId="0" applyFont="1" applyFill="1" applyAlignment="1">
      <alignment horizontal="left" vertical="center" wrapText="1"/>
    </xf>
    <xf numFmtId="0" fontId="26" fillId="2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64" fontId="25" fillId="0" borderId="0" xfId="2" applyNumberFormat="1" applyFont="1" applyAlignment="1">
      <alignment horizontal="center" vertical="center"/>
    </xf>
    <xf numFmtId="165" fontId="27" fillId="22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22" borderId="0" xfId="0" applyFont="1" applyFill="1" applyAlignment="1">
      <alignment horizontal="left" vertical="center"/>
    </xf>
    <xf numFmtId="164" fontId="27" fillId="22" borderId="0" xfId="0" applyNumberFormat="1" applyFont="1" applyFill="1" applyAlignment="1">
      <alignment horizontal="center" vertical="center"/>
    </xf>
    <xf numFmtId="164" fontId="25" fillId="0" borderId="0" xfId="2" applyNumberFormat="1" applyFont="1" applyFill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7" fillId="23" borderId="0" xfId="0" applyFont="1" applyFill="1" applyAlignment="1">
      <alignment horizontal="left" vertical="center"/>
    </xf>
    <xf numFmtId="164" fontId="25" fillId="23" borderId="0" xfId="2" applyNumberFormat="1" applyFont="1" applyFill="1" applyAlignment="1">
      <alignment horizontal="center" vertical="center"/>
    </xf>
    <xf numFmtId="165" fontId="27" fillId="23" borderId="0" xfId="0" applyNumberFormat="1" applyFont="1" applyFill="1" applyAlignment="1">
      <alignment horizontal="center" vertical="center"/>
    </xf>
    <xf numFmtId="164" fontId="25" fillId="23" borderId="0" xfId="0" applyNumberFormat="1" applyFont="1" applyFill="1" applyAlignment="1">
      <alignment horizontal="center" vertical="center"/>
    </xf>
    <xf numFmtId="0" fontId="25" fillId="23" borderId="0" xfId="0" applyFont="1" applyFill="1" applyAlignment="1">
      <alignment horizontal="left" vertical="center"/>
    </xf>
    <xf numFmtId="167" fontId="25" fillId="0" borderId="0" xfId="2" applyNumberFormat="1" applyFont="1" applyAlignment="1">
      <alignment horizontal="center" vertical="center"/>
    </xf>
    <xf numFmtId="0" fontId="25" fillId="23" borderId="0" xfId="0" applyFont="1" applyFill="1" applyAlignment="1">
      <alignment horizontal="center" vertical="center"/>
    </xf>
    <xf numFmtId="164" fontId="27" fillId="22" borderId="0" xfId="2" applyNumberFormat="1" applyFont="1" applyFill="1" applyBorder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24" fillId="23" borderId="0" xfId="0" applyFont="1" applyFill="1" applyAlignment="1">
      <alignment horizontal="center" vertical="center" wrapText="1"/>
    </xf>
    <xf numFmtId="0" fontId="26" fillId="23" borderId="0" xfId="0" applyFont="1" applyFill="1" applyAlignment="1">
      <alignment horizontal="center" vertical="center" wrapText="1"/>
    </xf>
    <xf numFmtId="0" fontId="25" fillId="23" borderId="0" xfId="0" applyFont="1" applyFill="1" applyAlignment="1">
      <alignment horizontal="center" vertical="center" wrapText="1"/>
    </xf>
    <xf numFmtId="164" fontId="25" fillId="22" borderId="0" xfId="0" applyNumberFormat="1" applyFont="1" applyFill="1" applyAlignment="1">
      <alignment horizontal="center" vertical="center"/>
    </xf>
    <xf numFmtId="165" fontId="25" fillId="22" borderId="0" xfId="0" applyNumberFormat="1" applyFont="1" applyFill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23" borderId="0" xfId="0" applyNumberFormat="1" applyFont="1" applyFill="1" applyAlignment="1">
      <alignment horizontal="center" vertical="center"/>
    </xf>
    <xf numFmtId="164" fontId="28" fillId="0" borderId="0" xfId="2" applyNumberFormat="1" applyFont="1" applyFill="1" applyAlignment="1">
      <alignment horizontal="center" vertical="center"/>
    </xf>
    <xf numFmtId="165" fontId="28" fillId="22" borderId="0" xfId="0" applyNumberFormat="1" applyFont="1" applyFill="1" applyAlignment="1">
      <alignment horizontal="center" vertical="center"/>
    </xf>
    <xf numFmtId="164" fontId="28" fillId="22" borderId="0" xfId="0" applyNumberFormat="1" applyFont="1" applyFill="1" applyAlignment="1">
      <alignment horizontal="center" vertical="center"/>
    </xf>
    <xf numFmtId="167" fontId="25" fillId="0" borderId="0" xfId="2" applyNumberFormat="1" applyFont="1" applyFill="1" applyAlignment="1">
      <alignment horizontal="center" vertical="center"/>
    </xf>
    <xf numFmtId="165" fontId="25" fillId="0" borderId="0" xfId="2" applyNumberFormat="1" applyFont="1" applyFill="1" applyAlignment="1">
      <alignment horizontal="center" vertical="center"/>
    </xf>
    <xf numFmtId="165" fontId="25" fillId="23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4" fillId="23" borderId="0" xfId="0" applyFont="1" applyFill="1" applyAlignment="1">
      <alignment horizontal="center" vertical="center"/>
    </xf>
    <xf numFmtId="0" fontId="24" fillId="23" borderId="0" xfId="0" applyFont="1" applyFill="1" applyAlignment="1">
      <alignment horizontal="center" vertical="center" wrapText="1"/>
    </xf>
  </cellXfs>
  <cellStyles count="61">
    <cellStyle name="20% - Accent1 2" xfId="11" xr:uid="{00000000-0005-0000-0000-000000000000}"/>
    <cellStyle name="20% - Accent1 2 2" xfId="12" xr:uid="{00000000-0005-0000-0000-000001000000}"/>
    <cellStyle name="20% - Accent1 3" xfId="13" xr:uid="{00000000-0005-0000-0000-000002000000}"/>
    <cellStyle name="20% - Accent2 2" xfId="14" xr:uid="{00000000-0005-0000-0000-000003000000}"/>
    <cellStyle name="20% - Accent2 2 2" xfId="15" xr:uid="{00000000-0005-0000-0000-000004000000}"/>
    <cellStyle name="20% - Accent2 3" xfId="16" xr:uid="{00000000-0005-0000-0000-000005000000}"/>
    <cellStyle name="20% - Accent3 2" xfId="17" xr:uid="{00000000-0005-0000-0000-000006000000}"/>
    <cellStyle name="20% - Accent3 2 2" xfId="18" xr:uid="{00000000-0005-0000-0000-000007000000}"/>
    <cellStyle name="20% - Accent3 3" xfId="19" xr:uid="{00000000-0005-0000-0000-000008000000}"/>
    <cellStyle name="20% - Accent4 2" xfId="20" xr:uid="{00000000-0005-0000-0000-000009000000}"/>
    <cellStyle name="20% - Accent4 2 2" xfId="21" xr:uid="{00000000-0005-0000-0000-00000A000000}"/>
    <cellStyle name="20% - Accent4 3" xfId="22" xr:uid="{00000000-0005-0000-0000-00000B000000}"/>
    <cellStyle name="20% - Accent5 2" xfId="23" xr:uid="{00000000-0005-0000-0000-00000C000000}"/>
    <cellStyle name="20% - Accent5 2 2" xfId="24" xr:uid="{00000000-0005-0000-0000-00000D000000}"/>
    <cellStyle name="20% - Accent5 3" xfId="25" xr:uid="{00000000-0005-0000-0000-00000E000000}"/>
    <cellStyle name="20% - Accent6 2" xfId="26" xr:uid="{00000000-0005-0000-0000-00000F000000}"/>
    <cellStyle name="20% - Accent6 2 2" xfId="27" xr:uid="{00000000-0005-0000-0000-000010000000}"/>
    <cellStyle name="20% - Accent6 3" xfId="28" xr:uid="{00000000-0005-0000-0000-000011000000}"/>
    <cellStyle name="40% - Accent1 2" xfId="29" xr:uid="{00000000-0005-0000-0000-000012000000}"/>
    <cellStyle name="40% - Accent1 2 2" xfId="30" xr:uid="{00000000-0005-0000-0000-000013000000}"/>
    <cellStyle name="40% - Accent1 3" xfId="31" xr:uid="{00000000-0005-0000-0000-000014000000}"/>
    <cellStyle name="40% - Accent2 2" xfId="32" xr:uid="{00000000-0005-0000-0000-000015000000}"/>
    <cellStyle name="40% - Accent2 2 2" xfId="33" xr:uid="{00000000-0005-0000-0000-000016000000}"/>
    <cellStyle name="40% - Accent2 3" xfId="34" xr:uid="{00000000-0005-0000-0000-000017000000}"/>
    <cellStyle name="40% - Accent3 2" xfId="35" xr:uid="{00000000-0005-0000-0000-000018000000}"/>
    <cellStyle name="40% - Accent3 2 2" xfId="36" xr:uid="{00000000-0005-0000-0000-000019000000}"/>
    <cellStyle name="40% - Accent3 3" xfId="37" xr:uid="{00000000-0005-0000-0000-00001A000000}"/>
    <cellStyle name="40% - Accent4 2" xfId="38" xr:uid="{00000000-0005-0000-0000-00001B000000}"/>
    <cellStyle name="40% - Accent4 2 2" xfId="39" xr:uid="{00000000-0005-0000-0000-00001C000000}"/>
    <cellStyle name="40% - Accent4 3" xfId="40" xr:uid="{00000000-0005-0000-0000-00001D000000}"/>
    <cellStyle name="40% - Accent5 2" xfId="41" xr:uid="{00000000-0005-0000-0000-00001E000000}"/>
    <cellStyle name="40% - Accent5 2 2" xfId="42" xr:uid="{00000000-0005-0000-0000-00001F000000}"/>
    <cellStyle name="40% - Accent5 3" xfId="43" xr:uid="{00000000-0005-0000-0000-000020000000}"/>
    <cellStyle name="40% - Accent6 2" xfId="44" xr:uid="{00000000-0005-0000-0000-000021000000}"/>
    <cellStyle name="40% - Accent6 2 2" xfId="45" xr:uid="{00000000-0005-0000-0000-000022000000}"/>
    <cellStyle name="40% - Accent6 3" xfId="46" xr:uid="{00000000-0005-0000-0000-000023000000}"/>
    <cellStyle name="Comma" xfId="2" builtinId="3"/>
    <cellStyle name="Comma 2" xfId="5" xr:uid="{00000000-0005-0000-0000-000025000000}"/>
    <cellStyle name="Comma 3" xfId="57" xr:uid="{00000000-0005-0000-0000-000026000000}"/>
    <cellStyle name="Hyperlink" xfId="58" builtinId="8"/>
    <cellStyle name="Hyperlink 2" xfId="47" xr:uid="{00000000-0005-0000-0000-000029000000}"/>
    <cellStyle name="Input" xfId="1" builtinId="20"/>
    <cellStyle name="Normal" xfId="0" builtinId="0"/>
    <cellStyle name="Normal 2" xfId="3" xr:uid="{00000000-0005-0000-0000-00002C000000}"/>
    <cellStyle name="Normal 2 2" xfId="6" xr:uid="{00000000-0005-0000-0000-00002D000000}"/>
    <cellStyle name="Normal 2 3" xfId="7" xr:uid="{00000000-0005-0000-0000-00002E000000}"/>
    <cellStyle name="Normal 3" xfId="8" xr:uid="{00000000-0005-0000-0000-00002F000000}"/>
    <cellStyle name="Normal 3 2" xfId="60" xr:uid="{B403016C-9357-44FF-8B9D-1BA22ECFD269}"/>
    <cellStyle name="Normal 4" xfId="48" xr:uid="{00000000-0005-0000-0000-000030000000}"/>
    <cellStyle name="Normal 4 2" xfId="49" xr:uid="{00000000-0005-0000-0000-000031000000}"/>
    <cellStyle name="Normal 5" xfId="50" xr:uid="{00000000-0005-0000-0000-000032000000}"/>
    <cellStyle name="Normal 5 2" xfId="51" xr:uid="{00000000-0005-0000-0000-000033000000}"/>
    <cellStyle name="Normal 6" xfId="52" xr:uid="{00000000-0005-0000-0000-000034000000}"/>
    <cellStyle name="Normal 9" xfId="9" xr:uid="{00000000-0005-0000-0000-000035000000}"/>
    <cellStyle name="Normal_Operating Statement historical General Government Version 1 27 April 2011" xfId="59" xr:uid="{931A81D6-DA4E-40F0-9479-73222C8D57C7}"/>
    <cellStyle name="Note 2" xfId="10" xr:uid="{00000000-0005-0000-0000-000036000000}"/>
    <cellStyle name="Note 2 2" xfId="53" xr:uid="{00000000-0005-0000-0000-000037000000}"/>
    <cellStyle name="Note 3" xfId="54" xr:uid="{00000000-0005-0000-0000-000038000000}"/>
    <cellStyle name="Note 3 2" xfId="55" xr:uid="{00000000-0005-0000-0000-000039000000}"/>
    <cellStyle name="Percent 2" xfId="4" xr:uid="{00000000-0005-0000-0000-00003A000000}"/>
    <cellStyle name="Percent 3" xfId="56" xr:uid="{00000000-0005-0000-0000-00003B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BEBEB"/>
      <color rgb="FF00426F"/>
      <color rgb="FF008EBA"/>
      <color rgb="FF1D3B78"/>
      <color rgb="FF0579B9"/>
      <color rgb="FFDADADA"/>
      <color rgb="FFDAFFFF"/>
      <color rgb="FF25A9E1"/>
      <color rgb="FFABA8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815521</xdr:colOff>
      <xdr:row>1</xdr:row>
      <xdr:rowOff>648929</xdr:rowOff>
    </xdr:to>
    <xdr:pic>
      <xdr:nvPicPr>
        <xdr:cNvPr id="2" name="Picture 1" descr="NSW Government: The Treasury - logo">
          <a:extLst>
            <a:ext uri="{FF2B5EF4-FFF2-40B4-BE49-F238E27FC236}">
              <a16:creationId xmlns:a16="http://schemas.microsoft.com/office/drawing/2014/main" id="{1A142ACE-5CB6-4D4E-93CC-FDA8042B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815521" cy="64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RTSY\TSY-Group\secure\Reports\Bpapers\2018-19\5.%20Budget%20Paper%202%20(Infrastructure%20Statement)\Ch1%20-%20Investment%20Program\Model\BP2_Ch1%20State%20Comparison%20Chart%20(201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RTSY\TSY-Group\secure\Reports\Bpapers\2016-17\5.%20Budget%20Paper%202%20(%20Infrastructure%20Statement)\Ch1%20-%20Investment%20Program\BP2_Ch1%20Assets%20Model%20(2016-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f\fsb\fiscal%20model\MTFM\Medium%20Term%20Fiscal%20Models\HYR%202011-12_Base_dnd\MTFM%20HYR%202011-12%20Base_d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WORK\BUDGET\Core%20files%20(backup%20copy)\Wage%20Data_Budget%202012-13_30%20May%202012_d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cure\Reports\Bpapers\2014-15\Draft\bp2\Ch1_Fiscal%20Strategy\Draft\Fiscal%20Facts%20-%202013-14%20Budget%209%20June%20Final_dnd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lordo\ObjectiveHome\lordo-sfobjprod.govnet.nsw.gov.au-8008\Objects\Schools%202%20-%20Budget%20&amp;%20Accounting%20Model%202016-17%20Budget%20(AK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cure\Reports\Bpapers\2015-16\18.%20Budget%20Paper%201%20(Budget%20Statement)%20New\05.%20Ch5%20-%20Budget%20Position%20and%20Outlook\07.%20Ch7%20-%20Capital%20Expenditure\55120_2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2 Graph 1.YY (GSP)"/>
      <sheetName val="Worksheet (updated - NFPS)"/>
      <sheetName val="QLD ABS 5512 16-17 (QLD - NFPS)"/>
      <sheetName val="TAS ABS 5512 16-17 (TAS - NFPS)"/>
      <sheetName val="SA 5512 16-17 (SA - NFPS)"/>
      <sheetName val="VIC 5512 16-17 (VIC - PNFC)"/>
      <sheetName val="ABS 5512 16-17 (TS - NFPS)"/>
      <sheetName val="ABS 5520 - 240418"/>
      <sheetName val="NSW Parameters"/>
      <sheetName val="ABS 5512 16-17 (NSW - NFPS)"/>
      <sheetName val="ABS 5512 08-09 (NSW - NFPS)"/>
      <sheetName val="ABS 5512 15-16 (NSW - NFPS)"/>
      <sheetName val="NSW Purchases"/>
      <sheetName val="ABS 5512 15-16 (TS - NFPS)"/>
      <sheetName val="ABS 5512 14-15 (TS - NFPS)"/>
      <sheetName val="ABS 5512 08-09 (TS - NFPS)"/>
      <sheetName val="Summary table"/>
      <sheetName val="ABS 5520 170517 - OLD"/>
      <sheetName val="ABS 5512 14-15 (NSW - NFPS)"/>
      <sheetName val="Restart reservations - transpor"/>
      <sheetName val="ABS 5520 (GSP"/>
      <sheetName val="ABS 5520 (GSP)"/>
      <sheetName val="Worksheet"/>
      <sheetName val="ABS 5512 13-14 (TS)"/>
      <sheetName val="ABS 5512 06-07 (TS)"/>
      <sheetName val="ABS 5512 13-14 (NSW)"/>
      <sheetName val="ABS 5512 06-07 (NSW)"/>
      <sheetName val="ABS 5512 13-14 (QLD)"/>
      <sheetName val="ABS 5512 06-07 (QLD)"/>
      <sheetName val="VIC - GG Cash Flow"/>
      <sheetName val="Input Data for Fiscal Facts P9"/>
      <sheetName val="FIS - NFPS (24.05.16)"/>
      <sheetName val="FIS GG (24.05.16)"/>
      <sheetName val="GGS ABS VETTING FILE 2014-15"/>
      <sheetName val="PNFC ABS VETTING FILE 2014-15"/>
      <sheetName val="NFPS Numbers"/>
      <sheetName val="GG Cash Flow"/>
      <sheetName val="PTE Cashflow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2 (2)"/>
      <sheetName val="Content"/>
      <sheetName val="Table 1.2"/>
      <sheetName val="Chart 1.6"/>
      <sheetName val="Chart 1.7"/>
      <sheetName val="Table 1.3"/>
      <sheetName val="Calc1"/>
      <sheetName val="Calc2"/>
      <sheetName val="Calc3"/>
      <sheetName val="Calc4"/>
      <sheetName val="Calc5"/>
      <sheetName val="Calc6"/>
      <sheetName val="GG"/>
      <sheetName val="PTE"/>
      <sheetName val="GG Exp"/>
      <sheetName val="PTE Exp"/>
      <sheetName val="GG Bud"/>
      <sheetName val="PTE Bud"/>
      <sheetName val="OP St-t1"/>
      <sheetName val="Op St-t2"/>
      <sheetName val="Agency List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Charts"/>
      <sheetName val="Output"/>
      <sheetName val="Switches"/>
      <sheetName val="GG Sector"/>
      <sheetName val="PTE Sector"/>
      <sheetName val="NFP Sector"/>
      <sheetName val="Assumptions"/>
      <sheetName val="GG Revenues"/>
      <sheetName val="GG Model Inputs"/>
      <sheetName val="PTE Model Inputs"/>
      <sheetName val="Eliminations"/>
      <sheetName val="Debt Deriv"/>
      <sheetName val="Super"/>
      <sheetName val="Workforce"/>
      <sheetName val="Economy"/>
      <sheetName val="Calcs"/>
      <sheetName val="Chart Data"/>
      <sheetName val="Input Fincs"/>
      <sheetName val="Input Fincs (Raw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PI"/>
      <sheetName val="LPI"/>
      <sheetName val="NSW"/>
      <sheetName val="EBA"/>
      <sheetName val="ALCI"/>
      <sheetName val="GG"/>
      <sheetName val="Utilities"/>
      <sheetName val=" "/>
      <sheetName val="Nominal"/>
      <sheetName val="Real"/>
      <sheetName val="Increases"/>
      <sheetName val="Forecasts"/>
      <sheetName val="PBN - A"/>
      <sheetName val="PBN - B"/>
      <sheetName val="PBN - C1"/>
      <sheetName val="PBN - C2"/>
      <sheetName val="PBN - C3"/>
      <sheetName val="Budget Chart rebased v1"/>
      <sheetName val="Budget Chart 2003 base"/>
      <sheetName val="Rebased to 2003"/>
      <sheetName val="Budget rebased"/>
      <sheetName val="Budget Summary"/>
      <sheetName val="GG Chart"/>
      <sheetName val="ALCI Chart"/>
      <sheetName val="LPI &amp; Composite GG"/>
      <sheetName val="GG Year Prior"/>
      <sheetName val="Nominal Change"/>
      <sheetName val="Wages Vs CPI"/>
      <sheetName val="Real Chang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"/>
      <sheetName val="Index"/>
      <sheetName val="Version notes"/>
      <sheetName val="Merge"/>
      <sheetName val="GG_OS"/>
      <sheetName val="GG_BS"/>
      <sheetName val="GG_CFS"/>
      <sheetName val="PTE_OS"/>
      <sheetName val="PTE_BS"/>
      <sheetName val="PTE_CFS"/>
      <sheetName val="NFPS_OS"/>
      <sheetName val="NFPS_BS"/>
      <sheetName val="NFPS_CFS"/>
      <sheetName val="SS_OS"/>
      <sheetName val="SS_BS"/>
      <sheetName val="SS_CFS"/>
      <sheetName val="GG - Debt Reconciliation"/>
      <sheetName val="ABS_Hist"/>
      <sheetName val="BS KFI GG"/>
      <sheetName val="BS KFI SS"/>
      <sheetName val="MEP"/>
      <sheetName val="Macro"/>
      <sheetName val="OS-to-CFS"/>
      <sheetName val="Chts_Budg_Result"/>
      <sheetName val="State Financial Result"/>
      <sheetName val="HYR Tabs"/>
      <sheetName val="Revisions"/>
      <sheetName val="Measures"/>
      <sheetName val="Chts_RvExBal"/>
      <sheetName val="Chart 1.X Underlying"/>
      <sheetName val="Table 1.1"/>
      <sheetName val="Chart 1.1 &amp; Table 1.2"/>
      <sheetName val="Headline Table 1.4 &amp; 1.5"/>
      <sheetName val="Traditional Table 1.4 &amp; 1.5"/>
      <sheetName val="Ratio_Analysis"/>
      <sheetName val="Balance_Sheet"/>
      <sheetName val="S&amp;P"/>
      <sheetName val="S&amp;P Table 2"/>
      <sheetName val="S&amp;P Score"/>
      <sheetName val="Moody's"/>
      <sheetName val="Moodys BCA"/>
      <sheetName val="CapEx"/>
      <sheetName val="CapEx_Hist"/>
      <sheetName val="CapHistCht"/>
      <sheetName val="BOTE-Params"/>
      <sheetName val="BOTE-Summary"/>
      <sheetName val="NCOS"/>
      <sheetName val="Interstate"/>
      <sheetName val="Facts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Notes"/>
      <sheetName val="Assump_TI"/>
      <sheetName val="Assump_TD_M-Q"/>
      <sheetName val="Assump_TD_A"/>
      <sheetName val="Outputs_A"/>
      <sheetName val="Financials_Q"/>
      <sheetName val="Service_Payment_Q"/>
      <sheetName val="Finance_Lease_Q"/>
      <sheetName val="Asset_Register_Q"/>
      <sheetName val="Inflation_Q"/>
      <sheetName val="Budget Chart - Real"/>
      <sheetName val="Budget Chart - Nominal"/>
      <sheetName val="Lease Chart"/>
      <sheetName val="Mapping"/>
      <sheetName val="Check"/>
      <sheetName val="Timing Flags_A"/>
      <sheetName val="Timing Flags_Q"/>
      <sheetName val="Timing Flags_M"/>
      <sheetName val="Template_A"/>
      <sheetName val="Template_Q"/>
      <sheetName val="Template_M"/>
      <sheetName val="Conven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SY_External">
  <a:themeElements>
    <a:clrScheme name="NSW Budget 2022-23">
      <a:dk1>
        <a:srgbClr val="22272B"/>
      </a:dk1>
      <a:lt1>
        <a:srgbClr val="FFFFFF"/>
      </a:lt1>
      <a:dk2>
        <a:srgbClr val="00AA45"/>
      </a:dk2>
      <a:lt2>
        <a:srgbClr val="002664"/>
      </a:lt2>
      <a:accent1>
        <a:srgbClr val="002664"/>
      </a:accent1>
      <a:accent2>
        <a:srgbClr val="8CE0FF"/>
      </a:accent2>
      <a:accent3>
        <a:srgbClr val="146CFD"/>
      </a:accent3>
      <a:accent4>
        <a:srgbClr val="CBEDFD"/>
      </a:accent4>
      <a:accent5>
        <a:srgbClr val="495054"/>
      </a:accent5>
      <a:accent6>
        <a:srgbClr val="00AA45"/>
      </a:accent6>
      <a:hlink>
        <a:srgbClr val="22272B"/>
      </a:hlink>
      <a:folHlink>
        <a:srgbClr val="22272B"/>
      </a:folHlink>
    </a:clrScheme>
    <a:fontScheme name="Treasury">
      <a:majorFont>
        <a:latin typeface="Public Sans SemiBold"/>
        <a:ea typeface=""/>
        <a:cs typeface=""/>
      </a:majorFont>
      <a:minorFont>
        <a:latin typeface="Public Sans Light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SY_External" id="{B4945EDB-820A-4231-9233-5B4E20AE8939}" vid="{29CEC400-351B-47BC-889F-DE4DDA58A19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7"/>
  <sheetViews>
    <sheetView showGridLines="0" workbookViewId="0"/>
  </sheetViews>
  <sheetFormatPr defaultRowHeight="17.399999999999999" x14ac:dyDescent="0.4"/>
  <cols>
    <col min="2" max="2" width="18.33203125" customWidth="1"/>
    <col min="3" max="3" width="34.6640625" customWidth="1"/>
    <col min="4" max="4" width="39.6640625" customWidth="1"/>
    <col min="5" max="5" width="5.5" style="2" customWidth="1"/>
    <col min="6" max="6" width="34.5" customWidth="1"/>
    <col min="7" max="7" width="18.33203125" customWidth="1"/>
    <col min="8" max="9" width="19.6640625" customWidth="1"/>
    <col min="10" max="11" width="15.5" bestFit="1" customWidth="1"/>
  </cols>
  <sheetData>
    <row r="2" spans="2:8" x14ac:dyDescent="0.4">
      <c r="B2" s="1" t="s">
        <v>0</v>
      </c>
    </row>
    <row r="3" spans="2:8" ht="19.2" x14ac:dyDescent="0.45">
      <c r="B3" s="3" t="s">
        <v>1</v>
      </c>
    </row>
    <row r="5" spans="2:8" x14ac:dyDescent="0.4">
      <c r="B5" s="90" t="s">
        <v>2</v>
      </c>
      <c r="C5" s="90"/>
      <c r="F5" s="90" t="s">
        <v>3</v>
      </c>
      <c r="G5" s="90"/>
      <c r="H5" s="90"/>
    </row>
    <row r="6" spans="2:8" x14ac:dyDescent="0.4">
      <c r="B6" s="4" t="s">
        <v>4</v>
      </c>
      <c r="C6" s="5" t="s">
        <v>5</v>
      </c>
      <c r="D6" s="5" t="s">
        <v>6</v>
      </c>
      <c r="F6" s="6" t="s">
        <v>7</v>
      </c>
      <c r="G6" s="6" t="s">
        <v>8</v>
      </c>
      <c r="H6" s="6" t="s">
        <v>9</v>
      </c>
    </row>
    <row r="7" spans="2:8" x14ac:dyDescent="0.4">
      <c r="B7" s="7" t="str">
        <f>"SB"&amp;MID($B$3,3,2)-2&amp;RIGHT($B$3,2)-2</f>
        <v>SB2122</v>
      </c>
      <c r="C7" t="str">
        <f>"Budget "&amp;MID($B$3,3,2)-2&amp;RIGHT($B$3,2)-2</f>
        <v>Budget 2122</v>
      </c>
      <c r="D7" t="s">
        <v>10</v>
      </c>
      <c r="E7" s="8" t="s">
        <v>11</v>
      </c>
      <c r="F7" s="9" t="s">
        <v>12</v>
      </c>
      <c r="G7" s="9" t="s">
        <v>13</v>
      </c>
      <c r="H7" s="9">
        <f>LEFT($B$3,4)-1</f>
        <v>2022</v>
      </c>
    </row>
    <row r="8" spans="2:8" x14ac:dyDescent="0.4">
      <c r="B8" s="7" t="s">
        <v>14</v>
      </c>
      <c r="C8" t="s">
        <v>15</v>
      </c>
      <c r="D8" t="s">
        <v>16</v>
      </c>
      <c r="E8" s="8" t="s">
        <v>11</v>
      </c>
      <c r="F8" s="9" t="s">
        <v>17</v>
      </c>
      <c r="G8" s="9" t="s">
        <v>18</v>
      </c>
      <c r="H8" s="9">
        <f>LEFT($B$3,4)-1</f>
        <v>2022</v>
      </c>
    </row>
    <row r="9" spans="2:8" x14ac:dyDescent="0.4">
      <c r="B9" s="7" t="str">
        <f>"SB"&amp;MID($B$3,3,2)-1&amp;RIGHT($B$3,2)-1</f>
        <v>SB2223</v>
      </c>
      <c r="C9" t="str">
        <f>"Budget "&amp;MID($B$3,3,2)-1&amp;RIGHT($B$3,2)-1</f>
        <v>Budget 2223</v>
      </c>
      <c r="D9" t="s">
        <v>19</v>
      </c>
      <c r="E9" s="8" t="s">
        <v>11</v>
      </c>
      <c r="F9" s="9" t="s">
        <v>12</v>
      </c>
      <c r="G9" s="9" t="s">
        <v>13</v>
      </c>
      <c r="H9" s="9" t="str">
        <f>LEFT($B$3,4)</f>
        <v>2023</v>
      </c>
    </row>
    <row r="10" spans="2:8" x14ac:dyDescent="0.4">
      <c r="B10" s="7" t="s">
        <v>20</v>
      </c>
      <c r="C10" t="s">
        <v>21</v>
      </c>
      <c r="D10" t="s">
        <v>22</v>
      </c>
      <c r="E10" s="8" t="s">
        <v>11</v>
      </c>
      <c r="F10" s="9" t="s">
        <v>17</v>
      </c>
      <c r="G10" s="9" t="s">
        <v>23</v>
      </c>
      <c r="H10" s="9" t="str">
        <f>LEFT($B$3,4)</f>
        <v>2023</v>
      </c>
    </row>
    <row r="11" spans="2:8" x14ac:dyDescent="0.4">
      <c r="B11" s="7" t="str">
        <f>"SB"&amp;MID($B$3,3,2)&amp;RIGHT($B$3,2)</f>
        <v>SB2324</v>
      </c>
      <c r="C11" t="str">
        <f>"Budget "&amp;MID($B$3,3,2)&amp;RIGHT($B$3,2)</f>
        <v>Budget 2324</v>
      </c>
      <c r="D11" t="s">
        <v>0</v>
      </c>
      <c r="E11" s="8" t="s">
        <v>11</v>
      </c>
      <c r="F11" s="9" t="s">
        <v>12</v>
      </c>
      <c r="G11" s="9" t="s">
        <v>13</v>
      </c>
      <c r="H11" s="9" t="str">
        <f>LEFT($B$3,4)+1&amp;","&amp;LEFT($B$3,4)+2&amp;","&amp;LEFT($B$3,4)+3&amp;","&amp;LEFT($B$3,4)+4</f>
        <v>2024,2025,2026,2027</v>
      </c>
    </row>
    <row r="12" spans="2:8" x14ac:dyDescent="0.4">
      <c r="B12" s="7" t="s">
        <v>24</v>
      </c>
      <c r="C12" t="s">
        <v>25</v>
      </c>
      <c r="D12" t="s">
        <v>26</v>
      </c>
      <c r="E12" s="8"/>
      <c r="F12" s="9"/>
      <c r="G12" s="9"/>
      <c r="H12" s="9"/>
    </row>
    <row r="13" spans="2:8" x14ac:dyDescent="0.4">
      <c r="B13" s="7"/>
    </row>
    <row r="14" spans="2:8" x14ac:dyDescent="0.4">
      <c r="B14" s="10" t="s">
        <v>27</v>
      </c>
    </row>
    <row r="15" spans="2:8" x14ac:dyDescent="0.4">
      <c r="B15" s="4" t="s">
        <v>4</v>
      </c>
      <c r="C15" s="5" t="s">
        <v>5</v>
      </c>
      <c r="D15" s="5" t="s">
        <v>6</v>
      </c>
    </row>
    <row r="16" spans="2:8" x14ac:dyDescent="0.4">
      <c r="B16" s="11" t="s">
        <v>28</v>
      </c>
      <c r="C16" t="s">
        <v>29</v>
      </c>
      <c r="D16" t="s">
        <v>30</v>
      </c>
    </row>
    <row r="17" spans="2:5" x14ac:dyDescent="0.4">
      <c r="B17" s="11" t="s">
        <v>31</v>
      </c>
      <c r="C17" t="s">
        <v>32</v>
      </c>
      <c r="D17" t="s">
        <v>30</v>
      </c>
    </row>
    <row r="18" spans="2:5" x14ac:dyDescent="0.4">
      <c r="B18" s="11" t="s">
        <v>33</v>
      </c>
      <c r="C18" t="s">
        <v>34</v>
      </c>
      <c r="D18" t="s">
        <v>30</v>
      </c>
      <c r="E18"/>
    </row>
    <row r="19" spans="2:5" x14ac:dyDescent="0.4">
      <c r="B19" s="11" t="s">
        <v>35</v>
      </c>
      <c r="C19" t="s">
        <v>36</v>
      </c>
      <c r="D19" t="s">
        <v>30</v>
      </c>
      <c r="E19"/>
    </row>
    <row r="20" spans="2:5" x14ac:dyDescent="0.4">
      <c r="B20" s="11" t="s">
        <v>37</v>
      </c>
      <c r="C20" t="s">
        <v>38</v>
      </c>
      <c r="D20" t="s">
        <v>30</v>
      </c>
      <c r="E20"/>
    </row>
    <row r="21" spans="2:5" x14ac:dyDescent="0.4">
      <c r="B21" s="11"/>
      <c r="E21"/>
    </row>
    <row r="22" spans="2:5" x14ac:dyDescent="0.4">
      <c r="B22" s="10" t="s">
        <v>8</v>
      </c>
      <c r="E22"/>
    </row>
    <row r="23" spans="2:5" x14ac:dyDescent="0.4">
      <c r="B23" s="4" t="s">
        <v>4</v>
      </c>
      <c r="C23" s="5" t="s">
        <v>5</v>
      </c>
      <c r="D23" s="5" t="s">
        <v>6</v>
      </c>
      <c r="E23"/>
    </row>
    <row r="24" spans="2:5" x14ac:dyDescent="0.4">
      <c r="B24" s="7" t="s">
        <v>39</v>
      </c>
      <c r="C24" t="s">
        <v>40</v>
      </c>
      <c r="D24" t="s">
        <v>41</v>
      </c>
      <c r="E24"/>
    </row>
    <row r="25" spans="2:5" x14ac:dyDescent="0.4">
      <c r="B25" s="7" t="s">
        <v>42</v>
      </c>
      <c r="C25" t="s">
        <v>43</v>
      </c>
      <c r="D25" t="s">
        <v>44</v>
      </c>
      <c r="E25"/>
    </row>
    <row r="26" spans="2:5" x14ac:dyDescent="0.4">
      <c r="B26" s="7" t="s">
        <v>45</v>
      </c>
      <c r="C26" t="s">
        <v>46</v>
      </c>
      <c r="D26" t="s">
        <v>47</v>
      </c>
      <c r="E26"/>
    </row>
    <row r="27" spans="2:5" x14ac:dyDescent="0.4">
      <c r="B27" s="11" t="s">
        <v>48</v>
      </c>
      <c r="C27" t="s">
        <v>49</v>
      </c>
      <c r="D27" t="s">
        <v>50</v>
      </c>
      <c r="E27"/>
    </row>
    <row r="29" spans="2:5" x14ac:dyDescent="0.4">
      <c r="B29" s="10" t="s">
        <v>9</v>
      </c>
      <c r="E29"/>
    </row>
    <row r="30" spans="2:5" x14ac:dyDescent="0.4">
      <c r="B30" s="4" t="s">
        <v>4</v>
      </c>
      <c r="C30" s="5" t="s">
        <v>5</v>
      </c>
      <c r="D30" s="5" t="s">
        <v>6</v>
      </c>
      <c r="E30"/>
    </row>
    <row r="31" spans="2:5" x14ac:dyDescent="0.4">
      <c r="B31" s="11">
        <f>LEFT($B$3,4)-1</f>
        <v>2022</v>
      </c>
      <c r="C31" t="s">
        <v>9</v>
      </c>
      <c r="D31" t="s">
        <v>51</v>
      </c>
      <c r="E31"/>
    </row>
    <row r="32" spans="2:5" x14ac:dyDescent="0.4">
      <c r="B32" s="11" t="str">
        <f>LEFT($B$3,4)</f>
        <v>2023</v>
      </c>
      <c r="C32" t="s">
        <v>9</v>
      </c>
      <c r="D32" t="s">
        <v>51</v>
      </c>
      <c r="E32"/>
    </row>
    <row r="33" spans="2:5" x14ac:dyDescent="0.4">
      <c r="B33" s="11">
        <f>LEFT($B$3,4)+1</f>
        <v>2024</v>
      </c>
      <c r="C33" t="s">
        <v>9</v>
      </c>
      <c r="D33" t="s">
        <v>51</v>
      </c>
      <c r="E33"/>
    </row>
    <row r="34" spans="2:5" x14ac:dyDescent="0.4">
      <c r="B34" s="11">
        <f>LEFT($B$3,4)+2</f>
        <v>2025</v>
      </c>
      <c r="C34" t="s">
        <v>9</v>
      </c>
      <c r="D34" t="s">
        <v>51</v>
      </c>
      <c r="E34"/>
    </row>
    <row r="35" spans="2:5" x14ac:dyDescent="0.4">
      <c r="B35" s="11">
        <f>LEFT($B$3,4)+3</f>
        <v>2026</v>
      </c>
      <c r="C35" t="s">
        <v>9</v>
      </c>
      <c r="D35" t="s">
        <v>51</v>
      </c>
      <c r="E35"/>
    </row>
    <row r="36" spans="2:5" x14ac:dyDescent="0.4">
      <c r="B36" s="11">
        <f>LEFT($B$3,4)+4</f>
        <v>2027</v>
      </c>
      <c r="C36" t="s">
        <v>9</v>
      </c>
      <c r="D36" t="s">
        <v>51</v>
      </c>
      <c r="E36"/>
    </row>
    <row r="37" spans="2:5" x14ac:dyDescent="0.4">
      <c r="B37" s="11"/>
      <c r="E37"/>
    </row>
    <row r="38" spans="2:5" x14ac:dyDescent="0.4">
      <c r="B38" s="10" t="s">
        <v>52</v>
      </c>
      <c r="E38"/>
    </row>
    <row r="39" spans="2:5" x14ac:dyDescent="0.4">
      <c r="B39" s="4" t="s">
        <v>4</v>
      </c>
      <c r="C39" s="5" t="s">
        <v>5</v>
      </c>
      <c r="D39" s="5" t="s">
        <v>6</v>
      </c>
      <c r="E39"/>
    </row>
    <row r="40" spans="2:5" x14ac:dyDescent="0.4">
      <c r="B40" s="11" t="s">
        <v>53</v>
      </c>
      <c r="C40" t="s">
        <v>54</v>
      </c>
      <c r="D40" t="s">
        <v>55</v>
      </c>
      <c r="E40"/>
    </row>
    <row r="41" spans="2:5" x14ac:dyDescent="0.4">
      <c r="B41" s="11" t="s">
        <v>56</v>
      </c>
      <c r="C41" t="s">
        <v>57</v>
      </c>
      <c r="D41" t="s">
        <v>58</v>
      </c>
      <c r="E41"/>
    </row>
    <row r="42" spans="2:5" x14ac:dyDescent="0.4">
      <c r="B42" s="11" t="s">
        <v>59</v>
      </c>
      <c r="C42" t="s">
        <v>60</v>
      </c>
      <c r="D42" t="s">
        <v>58</v>
      </c>
      <c r="E42"/>
    </row>
    <row r="43" spans="2:5" x14ac:dyDescent="0.4">
      <c r="B43" s="11" t="s">
        <v>61</v>
      </c>
      <c r="C43" t="s">
        <v>62</v>
      </c>
      <c r="D43" t="s">
        <v>55</v>
      </c>
      <c r="E43"/>
    </row>
    <row r="44" spans="2:5" x14ac:dyDescent="0.4">
      <c r="B44" s="11" t="s">
        <v>63</v>
      </c>
      <c r="C44" t="s">
        <v>64</v>
      </c>
      <c r="D44" t="s">
        <v>58</v>
      </c>
      <c r="E44"/>
    </row>
    <row r="45" spans="2:5" x14ac:dyDescent="0.4">
      <c r="B45" s="11" t="s">
        <v>65</v>
      </c>
      <c r="C45" t="s">
        <v>66</v>
      </c>
      <c r="D45" t="s">
        <v>58</v>
      </c>
      <c r="E45"/>
    </row>
    <row r="46" spans="2:5" x14ac:dyDescent="0.4">
      <c r="B46" s="11" t="s">
        <v>67</v>
      </c>
      <c r="C46" t="s">
        <v>68</v>
      </c>
      <c r="D46" t="s">
        <v>55</v>
      </c>
      <c r="E46"/>
    </row>
    <row r="47" spans="2:5" x14ac:dyDescent="0.4">
      <c r="B47" s="11" t="s">
        <v>69</v>
      </c>
      <c r="C47" t="s">
        <v>70</v>
      </c>
      <c r="D47" t="s">
        <v>58</v>
      </c>
      <c r="E47"/>
    </row>
    <row r="48" spans="2:5" x14ac:dyDescent="0.4">
      <c r="B48" s="11" t="s">
        <v>71</v>
      </c>
      <c r="C48" t="s">
        <v>72</v>
      </c>
      <c r="D48" t="s">
        <v>58</v>
      </c>
      <c r="E48"/>
    </row>
    <row r="49" spans="2:5" x14ac:dyDescent="0.4">
      <c r="B49" s="11" t="s">
        <v>73</v>
      </c>
      <c r="C49" t="s">
        <v>74</v>
      </c>
      <c r="D49" t="s">
        <v>58</v>
      </c>
      <c r="E49"/>
    </row>
    <row r="50" spans="2:5" x14ac:dyDescent="0.4">
      <c r="B50" s="11" t="s">
        <v>75</v>
      </c>
      <c r="C50" t="s">
        <v>76</v>
      </c>
      <c r="D50" t="s">
        <v>58</v>
      </c>
      <c r="E50"/>
    </row>
    <row r="51" spans="2:5" x14ac:dyDescent="0.4">
      <c r="B51" s="11" t="s">
        <v>77</v>
      </c>
      <c r="C51" t="s">
        <v>78</v>
      </c>
      <c r="D51" t="s">
        <v>58</v>
      </c>
      <c r="E51"/>
    </row>
    <row r="52" spans="2:5" x14ac:dyDescent="0.4">
      <c r="B52" s="11" t="s">
        <v>79</v>
      </c>
      <c r="C52" t="s">
        <v>80</v>
      </c>
      <c r="D52" t="s">
        <v>58</v>
      </c>
      <c r="E52"/>
    </row>
    <row r="53" spans="2:5" x14ac:dyDescent="0.4">
      <c r="B53" s="11" t="s">
        <v>81</v>
      </c>
      <c r="C53" t="s">
        <v>82</v>
      </c>
      <c r="D53" t="s">
        <v>58</v>
      </c>
      <c r="E53"/>
    </row>
    <row r="54" spans="2:5" x14ac:dyDescent="0.4">
      <c r="B54" s="11"/>
      <c r="E54"/>
    </row>
    <row r="55" spans="2:5" x14ac:dyDescent="0.4">
      <c r="E55"/>
    </row>
    <row r="56" spans="2:5" x14ac:dyDescent="0.4">
      <c r="E56"/>
    </row>
    <row r="57" spans="2:5" x14ac:dyDescent="0.4">
      <c r="B57" s="10" t="s">
        <v>83</v>
      </c>
      <c r="E57"/>
    </row>
    <row r="58" spans="2:5" x14ac:dyDescent="0.4">
      <c r="B58" s="4" t="s">
        <v>4</v>
      </c>
      <c r="C58" s="5" t="s">
        <v>5</v>
      </c>
      <c r="D58" s="5" t="s">
        <v>6</v>
      </c>
    </row>
    <row r="59" spans="2:5" x14ac:dyDescent="0.4">
      <c r="B59" s="7" t="s">
        <v>84</v>
      </c>
      <c r="C59" t="s">
        <v>85</v>
      </c>
      <c r="D59" t="s">
        <v>86</v>
      </c>
    </row>
    <row r="60" spans="2:5" x14ac:dyDescent="0.4">
      <c r="B60" s="11"/>
    </row>
    <row r="61" spans="2:5" x14ac:dyDescent="0.4">
      <c r="B61" s="10" t="s">
        <v>87</v>
      </c>
    </row>
    <row r="62" spans="2:5" x14ac:dyDescent="0.4">
      <c r="B62" s="4" t="s">
        <v>4</v>
      </c>
      <c r="C62" s="5" t="s">
        <v>88</v>
      </c>
      <c r="D62" s="5" t="s">
        <v>5</v>
      </c>
    </row>
    <row r="63" spans="2:5" x14ac:dyDescent="0.4">
      <c r="B63" s="7" t="s">
        <v>89</v>
      </c>
      <c r="C63" t="s">
        <v>90</v>
      </c>
      <c r="D63" t="s">
        <v>91</v>
      </c>
    </row>
    <row r="64" spans="2:5" x14ac:dyDescent="0.4">
      <c r="B64" s="7" t="s">
        <v>92</v>
      </c>
      <c r="C64" t="s">
        <v>93</v>
      </c>
      <c r="D64" t="s">
        <v>94</v>
      </c>
    </row>
    <row r="65" spans="1:4" x14ac:dyDescent="0.4">
      <c r="B65" s="7" t="s">
        <v>95</v>
      </c>
      <c r="C65" t="s">
        <v>96</v>
      </c>
      <c r="D65" t="s">
        <v>95</v>
      </c>
    </row>
    <row r="66" spans="1:4" x14ac:dyDescent="0.4">
      <c r="B66" s="7" t="s">
        <v>97</v>
      </c>
      <c r="C66" t="s">
        <v>98</v>
      </c>
      <c r="D66" t="s">
        <v>99</v>
      </c>
    </row>
    <row r="67" spans="1:4" x14ac:dyDescent="0.4">
      <c r="B67" s="7" t="s">
        <v>100</v>
      </c>
      <c r="C67" t="s">
        <v>101</v>
      </c>
      <c r="D67" t="s">
        <v>102</v>
      </c>
    </row>
    <row r="68" spans="1:4" x14ac:dyDescent="0.4">
      <c r="B68" s="7" t="s">
        <v>103</v>
      </c>
      <c r="C68" t="s">
        <v>104</v>
      </c>
      <c r="D68" t="s">
        <v>105</v>
      </c>
    </row>
    <row r="69" spans="1:4" x14ac:dyDescent="0.4">
      <c r="B69" s="7" t="s">
        <v>106</v>
      </c>
      <c r="C69" t="s">
        <v>107</v>
      </c>
      <c r="D69" t="s">
        <v>108</v>
      </c>
    </row>
    <row r="70" spans="1:4" x14ac:dyDescent="0.4">
      <c r="B70" s="7" t="s">
        <v>109</v>
      </c>
      <c r="C70" t="s">
        <v>110</v>
      </c>
      <c r="D70" t="s">
        <v>111</v>
      </c>
    </row>
    <row r="71" spans="1:4" x14ac:dyDescent="0.4">
      <c r="B71" s="7" t="s">
        <v>112</v>
      </c>
      <c r="C71" t="s">
        <v>93</v>
      </c>
      <c r="D71" t="s">
        <v>113</v>
      </c>
    </row>
    <row r="72" spans="1:4" x14ac:dyDescent="0.4">
      <c r="B72" s="7" t="s">
        <v>114</v>
      </c>
      <c r="C72" t="s">
        <v>93</v>
      </c>
      <c r="D72" t="s">
        <v>115</v>
      </c>
    </row>
    <row r="74" spans="1:4" x14ac:dyDescent="0.4">
      <c r="B74" s="7" t="s">
        <v>116</v>
      </c>
    </row>
    <row r="75" spans="1:4" x14ac:dyDescent="0.4">
      <c r="A75" t="s">
        <v>117</v>
      </c>
      <c r="B75" s="12"/>
      <c r="C75" t="s">
        <v>118</v>
      </c>
      <c r="D75" s="14"/>
    </row>
    <row r="76" spans="1:4" x14ac:dyDescent="0.4">
      <c r="B76" s="13"/>
      <c r="D76" s="15"/>
    </row>
    <row r="77" spans="1:4" x14ac:dyDescent="0.4">
      <c r="D77" s="16"/>
    </row>
  </sheetData>
  <mergeCells count="2">
    <mergeCell ref="B5:C5"/>
    <mergeCell ref="F5:H5"/>
  </mergeCells>
  <dataValidations count="1">
    <dataValidation type="list" allowBlank="1" showInputMessage="1" showErrorMessage="1" sqref="B3" xr:uid="{00000000-0002-0000-0000-000000000000}">
      <formula1>"2015-16,2016-17,2017-18,2018-19,2019-20,2020-21,2021-22,2022-23,2023-24,2024-25,2025-26,2026-27,2027-28,2028-29,2029-30,2030-31,2031-32,2032-33,2033-34,2034-35,2035-36,2036-37,2037-38,2038-39,2039-40,2040-41"</formula1>
    </dataValidation>
  </dataValidations>
  <pageMargins left="0.7" right="0.7" top="0.75" bottom="0.75" header="0.3" footer="0.3"/>
  <customProperties>
    <customPr name="WORKBKFUNCTIONCACH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119B-2265-45C8-8C43-46FD2FEAF5FB}">
  <dimension ref="B1:J12"/>
  <sheetViews>
    <sheetView showFormulas="1" showGridLines="0" zoomScaleNormal="100" zoomScaleSheetLayoutView="100" workbookViewId="0">
      <selection activeCell="K17" sqref="K17"/>
    </sheetView>
  </sheetViews>
  <sheetFormatPr defaultColWidth="8.1640625" defaultRowHeight="13.2" x14ac:dyDescent="0.25"/>
  <cols>
    <col min="1" max="1" width="2.5" style="43" customWidth="1"/>
    <col min="2" max="2" width="73.1640625" style="43" customWidth="1"/>
    <col min="3" max="16384" width="8.1640625" style="43"/>
  </cols>
  <sheetData>
    <row r="1" spans="2:10" ht="15" customHeight="1" x14ac:dyDescent="0.25"/>
    <row r="2" spans="2:10" ht="79.5" customHeight="1" x14ac:dyDescent="0.25"/>
    <row r="3" spans="2:10" ht="16.5" customHeight="1" x14ac:dyDescent="0.25">
      <c r="B3" s="44" t="s">
        <v>119</v>
      </c>
    </row>
    <row r="4" spans="2:10" ht="16.5" customHeight="1" x14ac:dyDescent="0.25">
      <c r="B4" s="44" t="s">
        <v>120</v>
      </c>
    </row>
    <row r="5" spans="2:10" ht="16.5" customHeight="1" x14ac:dyDescent="0.25"/>
    <row r="6" spans="2:10" ht="48.75" customHeight="1" x14ac:dyDescent="0.25">
      <c r="B6" s="50" t="s">
        <v>121</v>
      </c>
    </row>
    <row r="7" spans="2:10" ht="16.5" customHeight="1" x14ac:dyDescent="0.25">
      <c r="B7" s="46"/>
    </row>
    <row r="8" spans="2:10" ht="16.5" customHeight="1" x14ac:dyDescent="0.25">
      <c r="B8" s="47" t="s">
        <v>122</v>
      </c>
      <c r="C8" s="47"/>
      <c r="D8" s="47"/>
      <c r="E8" s="47"/>
      <c r="F8" s="47"/>
      <c r="G8" s="47"/>
      <c r="H8" s="47"/>
      <c r="I8" s="47"/>
      <c r="J8" s="47"/>
    </row>
    <row r="9" spans="2:10" ht="16.5" customHeight="1" x14ac:dyDescent="0.25">
      <c r="B9" s="47"/>
      <c r="C9" s="47"/>
      <c r="D9" s="47"/>
      <c r="E9" s="47"/>
      <c r="F9" s="47"/>
      <c r="G9" s="47"/>
      <c r="H9" s="47"/>
      <c r="I9" s="47"/>
      <c r="J9" s="47"/>
    </row>
    <row r="10" spans="2:10" ht="16.5" customHeight="1" x14ac:dyDescent="0.25">
      <c r="B10" s="45"/>
      <c r="C10" s="48"/>
      <c r="D10" s="48"/>
      <c r="E10" s="48"/>
      <c r="F10" s="48"/>
      <c r="G10" s="48"/>
      <c r="H10" s="48"/>
      <c r="I10" s="48"/>
      <c r="J10" s="48"/>
    </row>
    <row r="12" spans="2:10" x14ac:dyDescent="0.25">
      <c r="B12" s="49"/>
    </row>
  </sheetData>
  <pageMargins left="0.75" right="0.75" top="1" bottom="1" header="0.5" footer="0.5"/>
  <pageSetup paperSize="9" scale="8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C2F7-748C-45C2-8825-6E00224353EC}">
  <dimension ref="A2:V58"/>
  <sheetViews>
    <sheetView showGridLines="0" tabSelected="1" zoomScale="120" zoomScaleNormal="120" workbookViewId="0">
      <selection activeCell="U11" sqref="U11"/>
    </sheetView>
  </sheetViews>
  <sheetFormatPr defaultColWidth="9.33203125" defaultRowHeight="12.6" x14ac:dyDescent="0.4"/>
  <cols>
    <col min="1" max="1" width="16.75" style="22" customWidth="1"/>
    <col min="2" max="2" width="11.33203125" style="20" customWidth="1"/>
    <col min="3" max="3" width="14.33203125" style="20" customWidth="1"/>
    <col min="4" max="4" width="13.6640625" style="20" customWidth="1"/>
    <col min="5" max="5" width="8.83203125" style="20" bestFit="1" customWidth="1"/>
    <col min="6" max="6" width="14" style="20" customWidth="1"/>
    <col min="7" max="7" width="11.75" style="20" customWidth="1"/>
    <col min="8" max="8" width="13.75" style="20" customWidth="1"/>
    <col min="9" max="9" width="16.25" style="20" customWidth="1"/>
    <col min="10" max="10" width="11.1640625" style="20" customWidth="1"/>
    <col min="11" max="11" width="18.25" style="20" customWidth="1"/>
    <col min="12" max="12" width="16.75" style="20" customWidth="1"/>
    <col min="13" max="13" width="13.75" style="20" customWidth="1"/>
    <col min="14" max="14" width="11.83203125" style="20" customWidth="1"/>
    <col min="15" max="15" width="13.5" style="20" customWidth="1"/>
    <col min="16" max="16" width="12.6640625" style="20" customWidth="1"/>
    <col min="17" max="17" width="12.25" style="20" customWidth="1"/>
    <col min="18" max="16384" width="9.33203125" style="20"/>
  </cols>
  <sheetData>
    <row r="2" spans="1:22" ht="16.8" x14ac:dyDescent="0.4">
      <c r="A2" s="51" t="s">
        <v>123</v>
      </c>
    </row>
    <row r="3" spans="1:22" ht="16.8" x14ac:dyDescent="0.4">
      <c r="A3" s="51" t="s">
        <v>124</v>
      </c>
      <c r="B3" s="52"/>
      <c r="C3" s="52"/>
      <c r="D3" s="52"/>
      <c r="E3" s="52"/>
    </row>
    <row r="4" spans="1:22" ht="17.100000000000001" customHeight="1" x14ac:dyDescent="0.4">
      <c r="A4" s="51"/>
      <c r="B4" s="52"/>
      <c r="C4" s="52"/>
      <c r="D4" s="52"/>
      <c r="E4" s="52"/>
      <c r="Q4"/>
      <c r="R4"/>
      <c r="S4"/>
    </row>
    <row r="5" spans="1:22" ht="12" customHeight="1" x14ac:dyDescent="0.4">
      <c r="A5" s="53"/>
      <c r="B5" s="91" t="s">
        <v>125</v>
      </c>
      <c r="C5" s="91"/>
      <c r="D5" s="91"/>
      <c r="E5" s="91" t="s">
        <v>126</v>
      </c>
      <c r="F5" s="91"/>
      <c r="G5" s="91"/>
      <c r="H5" s="91" t="s">
        <v>62</v>
      </c>
      <c r="I5" s="91"/>
      <c r="J5" s="91"/>
      <c r="K5" s="91" t="s">
        <v>127</v>
      </c>
      <c r="L5" s="91"/>
      <c r="M5" s="91" t="s">
        <v>128</v>
      </c>
      <c r="N5" s="91"/>
      <c r="O5" s="91" t="s">
        <v>129</v>
      </c>
      <c r="P5" s="91"/>
      <c r="Q5" s="54" t="s">
        <v>130</v>
      </c>
      <c r="R5" s="55"/>
      <c r="S5" s="55"/>
      <c r="T5" s="55"/>
      <c r="U5" s="55"/>
      <c r="V5" s="55"/>
    </row>
    <row r="6" spans="1:22" s="21" customFormat="1" ht="16.8" x14ac:dyDescent="0.4">
      <c r="A6" s="56"/>
      <c r="B6" s="57" t="s">
        <v>131</v>
      </c>
      <c r="C6" s="57" t="s">
        <v>132</v>
      </c>
      <c r="D6" s="57" t="s">
        <v>133</v>
      </c>
      <c r="E6" s="57" t="s">
        <v>131</v>
      </c>
      <c r="F6" s="57" t="s">
        <v>132</v>
      </c>
      <c r="G6" s="57" t="s">
        <v>133</v>
      </c>
      <c r="H6" s="57" t="s">
        <v>131</v>
      </c>
      <c r="I6" s="57" t="s">
        <v>132</v>
      </c>
      <c r="J6" s="57" t="s">
        <v>133</v>
      </c>
      <c r="K6" s="57" t="s">
        <v>131</v>
      </c>
      <c r="L6" s="57" t="s">
        <v>132</v>
      </c>
      <c r="M6" s="57" t="s">
        <v>131</v>
      </c>
      <c r="N6" s="57" t="s">
        <v>132</v>
      </c>
      <c r="O6" s="57" t="s">
        <v>131</v>
      </c>
      <c r="P6" s="57" t="s">
        <v>132</v>
      </c>
      <c r="Q6" s="57" t="s">
        <v>131</v>
      </c>
      <c r="R6" s="58"/>
      <c r="S6" s="58"/>
      <c r="T6" s="58"/>
      <c r="U6" s="58"/>
      <c r="V6" s="58"/>
    </row>
    <row r="7" spans="1:22" ht="16.8" x14ac:dyDescent="0.4">
      <c r="A7" s="59" t="s">
        <v>134</v>
      </c>
      <c r="B7" s="60">
        <v>11724</v>
      </c>
      <c r="C7" s="61">
        <v>5.7632184360068432</v>
      </c>
      <c r="D7" s="62" t="s">
        <v>135</v>
      </c>
      <c r="E7" s="60">
        <v>26089</v>
      </c>
      <c r="F7" s="61">
        <v>12.824684900800284</v>
      </c>
      <c r="G7" s="62" t="s">
        <v>135</v>
      </c>
      <c r="H7" s="60">
        <v>25278</v>
      </c>
      <c r="I7" s="61">
        <v>12.426018050612502</v>
      </c>
      <c r="J7" s="62" t="s">
        <v>135</v>
      </c>
      <c r="K7" s="60">
        <v>811</v>
      </c>
      <c r="L7" s="61">
        <v>0.39866685018778142</v>
      </c>
      <c r="M7" s="60">
        <v>2607</v>
      </c>
      <c r="N7" s="61">
        <v>1.281534498692412</v>
      </c>
      <c r="O7" s="60">
        <v>-581</v>
      </c>
      <c r="P7" s="61">
        <v>-0.28560473484476079</v>
      </c>
      <c r="Q7" s="62">
        <v>203428</v>
      </c>
      <c r="R7" s="55"/>
      <c r="S7" s="55"/>
      <c r="T7" s="55"/>
      <c r="U7" s="55"/>
      <c r="V7" s="55"/>
    </row>
    <row r="8" spans="1:22" ht="16.8" x14ac:dyDescent="0.4">
      <c r="A8" s="59" t="s">
        <v>136</v>
      </c>
      <c r="B8" s="60">
        <v>12897</v>
      </c>
      <c r="C8" s="61">
        <v>6.0071263885977784</v>
      </c>
      <c r="D8" s="61">
        <v>10.005117707267154</v>
      </c>
      <c r="E8" s="60">
        <v>27335</v>
      </c>
      <c r="F8" s="61">
        <v>12.73201518433126</v>
      </c>
      <c r="G8" s="61">
        <v>4.7759592165280473</v>
      </c>
      <c r="H8" s="60">
        <v>26017</v>
      </c>
      <c r="I8" s="61">
        <v>12.118121055450755</v>
      </c>
      <c r="J8" s="61">
        <v>2.9234907824986056</v>
      </c>
      <c r="K8" s="60">
        <v>1317</v>
      </c>
      <c r="L8" s="61">
        <v>0.6134283518479704</v>
      </c>
      <c r="M8" s="60">
        <v>2736</v>
      </c>
      <c r="N8" s="61">
        <v>1.2743659610144624</v>
      </c>
      <c r="O8" s="60">
        <v>-420</v>
      </c>
      <c r="P8" s="61">
        <v>-0.19562635366450082</v>
      </c>
      <c r="Q8" s="62">
        <v>214695</v>
      </c>
      <c r="R8" s="55"/>
      <c r="S8" s="55"/>
      <c r="T8" s="55"/>
      <c r="U8" s="55"/>
      <c r="V8" s="55"/>
    </row>
    <row r="9" spans="1:22" ht="16.8" x14ac:dyDescent="0.4">
      <c r="A9" s="59" t="s">
        <v>137</v>
      </c>
      <c r="B9" s="60">
        <v>14115</v>
      </c>
      <c r="C9" s="61">
        <v>6.2334117938005926</v>
      </c>
      <c r="D9" s="61">
        <v>9.444056757385443</v>
      </c>
      <c r="E9" s="60">
        <v>28950</v>
      </c>
      <c r="F9" s="61">
        <v>12.784787207263701</v>
      </c>
      <c r="G9" s="61">
        <v>5.9081763307115454</v>
      </c>
      <c r="H9" s="60">
        <v>27900</v>
      </c>
      <c r="I9" s="61">
        <v>12.321090261922532</v>
      </c>
      <c r="J9" s="61">
        <v>7.2375754314486729</v>
      </c>
      <c r="K9" s="60">
        <v>1050</v>
      </c>
      <c r="L9" s="61">
        <v>0.46369694534117051</v>
      </c>
      <c r="M9" s="60">
        <v>3002</v>
      </c>
      <c r="N9" s="61">
        <v>1.3257316475373275</v>
      </c>
      <c r="O9" s="60">
        <v>-123</v>
      </c>
      <c r="P9" s="61">
        <v>-5.4318785025679973E-2</v>
      </c>
      <c r="Q9" s="62">
        <v>226441</v>
      </c>
      <c r="R9" s="55"/>
      <c r="S9" s="55"/>
      <c r="T9" s="55"/>
      <c r="U9" s="55"/>
      <c r="V9" s="55"/>
    </row>
    <row r="10" spans="1:22" ht="16.8" x14ac:dyDescent="0.4">
      <c r="A10" s="59" t="s">
        <v>138</v>
      </c>
      <c r="B10" s="60">
        <v>15185</v>
      </c>
      <c r="C10" s="61">
        <v>6.2831276196938912</v>
      </c>
      <c r="D10" s="61">
        <v>7.5805880269217196</v>
      </c>
      <c r="E10" s="60">
        <v>30556</v>
      </c>
      <c r="F10" s="61">
        <v>12.643216828934248</v>
      </c>
      <c r="G10" s="61">
        <v>5.5474956822107124</v>
      </c>
      <c r="H10" s="60">
        <v>28530</v>
      </c>
      <c r="I10" s="61">
        <v>11.804914783659317</v>
      </c>
      <c r="J10" s="61">
        <v>2.2580645161290214</v>
      </c>
      <c r="K10" s="60">
        <v>2026</v>
      </c>
      <c r="L10" s="61">
        <v>0.8383020452749308</v>
      </c>
      <c r="M10" s="60">
        <v>2733</v>
      </c>
      <c r="N10" s="61">
        <v>1.1308388399488578</v>
      </c>
      <c r="O10" s="60">
        <v>1345</v>
      </c>
      <c r="P10" s="61">
        <v>0.55652332225803647</v>
      </c>
      <c r="Q10" s="62">
        <v>241679</v>
      </c>
      <c r="R10" s="55"/>
      <c r="S10" s="55"/>
      <c r="T10" s="55"/>
      <c r="U10" s="55"/>
      <c r="V10" s="55"/>
    </row>
    <row r="11" spans="1:22" ht="16.8" x14ac:dyDescent="0.4">
      <c r="A11" s="59" t="s">
        <v>139</v>
      </c>
      <c r="B11" s="60">
        <v>13337</v>
      </c>
      <c r="C11" s="61">
        <v>5.2267935383240713</v>
      </c>
      <c r="D11" s="61">
        <v>-12.169904511030627</v>
      </c>
      <c r="E11" s="60">
        <v>32091</v>
      </c>
      <c r="F11" s="61">
        <v>12.576518815202654</v>
      </c>
      <c r="G11" s="61">
        <v>5.0235632936248109</v>
      </c>
      <c r="H11" s="60">
        <v>30584</v>
      </c>
      <c r="I11" s="61">
        <v>11.985922889413168</v>
      </c>
      <c r="J11" s="61">
        <v>7.1994391868208885</v>
      </c>
      <c r="K11" s="60">
        <v>1507</v>
      </c>
      <c r="L11" s="61">
        <v>0.59059592578948605</v>
      </c>
      <c r="M11" s="60">
        <v>2859</v>
      </c>
      <c r="N11" s="61">
        <v>1.1204470815077245</v>
      </c>
      <c r="O11" s="60">
        <v>545</v>
      </c>
      <c r="P11" s="61">
        <v>0.21358644960535492</v>
      </c>
      <c r="Q11" s="62">
        <v>255166</v>
      </c>
      <c r="R11" s="55"/>
      <c r="S11" s="55"/>
      <c r="T11" s="55"/>
      <c r="U11" s="55"/>
      <c r="V11" s="55"/>
    </row>
    <row r="12" spans="1:22" ht="16.8" x14ac:dyDescent="0.4">
      <c r="A12" s="59" t="s">
        <v>140</v>
      </c>
      <c r="B12" s="60">
        <v>13210</v>
      </c>
      <c r="C12" s="61">
        <v>4.9925923686279257</v>
      </c>
      <c r="D12" s="61">
        <v>-0.95223813451300598</v>
      </c>
      <c r="E12" s="60">
        <v>33843</v>
      </c>
      <c r="F12" s="61">
        <v>12.790636149241097</v>
      </c>
      <c r="G12" s="61">
        <v>5.4594746190520738</v>
      </c>
      <c r="H12" s="60">
        <v>32263</v>
      </c>
      <c r="I12" s="61">
        <v>12.193490354961602</v>
      </c>
      <c r="J12" s="61">
        <v>5.4897985874967192</v>
      </c>
      <c r="K12" s="60">
        <v>1580</v>
      </c>
      <c r="L12" s="61">
        <v>0.59714579427949444</v>
      </c>
      <c r="M12" s="60">
        <v>3102</v>
      </c>
      <c r="N12" s="61">
        <v>1.1723710467436657</v>
      </c>
      <c r="O12" s="60">
        <v>588</v>
      </c>
      <c r="P12" s="61">
        <v>0.22222894116224223</v>
      </c>
      <c r="Q12" s="62">
        <v>264592</v>
      </c>
      <c r="R12" s="55"/>
      <c r="S12" s="55"/>
      <c r="T12" s="55"/>
      <c r="U12" s="55"/>
      <c r="V12" s="55"/>
    </row>
    <row r="13" spans="1:22" ht="16.8" x14ac:dyDescent="0.4">
      <c r="A13" s="59" t="s">
        <v>141</v>
      </c>
      <c r="B13" s="60">
        <v>14146</v>
      </c>
      <c r="C13" s="61">
        <v>5.0680892379236102</v>
      </c>
      <c r="D13" s="61">
        <v>7.085541256623773</v>
      </c>
      <c r="E13" s="60">
        <v>36070</v>
      </c>
      <c r="F13" s="61">
        <v>12.922803535409628</v>
      </c>
      <c r="G13" s="61">
        <v>6.580385899595198</v>
      </c>
      <c r="H13" s="60">
        <v>34315</v>
      </c>
      <c r="I13" s="61">
        <v>12.294039459871954</v>
      </c>
      <c r="J13" s="61">
        <v>6.3602268852865462</v>
      </c>
      <c r="K13" s="60">
        <v>1755</v>
      </c>
      <c r="L13" s="61">
        <v>0.62876407553767388</v>
      </c>
      <c r="M13" s="60">
        <v>3349</v>
      </c>
      <c r="N13" s="61">
        <v>1.1998466603849971</v>
      </c>
      <c r="O13" s="60">
        <v>464</v>
      </c>
      <c r="P13" s="61">
        <v>0.16623733962933374</v>
      </c>
      <c r="Q13" s="62">
        <v>279119</v>
      </c>
      <c r="R13" s="55"/>
      <c r="S13" s="55"/>
      <c r="T13" s="55"/>
      <c r="U13" s="55"/>
      <c r="V13" s="55"/>
    </row>
    <row r="14" spans="1:22" ht="16.8" x14ac:dyDescent="0.4">
      <c r="A14" s="59" t="s">
        <v>142</v>
      </c>
      <c r="B14" s="60">
        <v>15018</v>
      </c>
      <c r="C14" s="61">
        <v>5.0042985384969114</v>
      </c>
      <c r="D14" s="61">
        <v>6.1642867241623156</v>
      </c>
      <c r="E14" s="60">
        <v>37657</v>
      </c>
      <c r="F14" s="61">
        <v>12.548066990556544</v>
      </c>
      <c r="G14" s="61">
        <v>4.3997782090379856</v>
      </c>
      <c r="H14" s="60">
        <v>36502</v>
      </c>
      <c r="I14" s="61">
        <v>12.163197846065671</v>
      </c>
      <c r="J14" s="61">
        <v>6.3733061343435926</v>
      </c>
      <c r="K14" s="60">
        <v>1155</v>
      </c>
      <c r="L14" s="61">
        <v>0.38486914449087312</v>
      </c>
      <c r="M14" s="60">
        <v>3332</v>
      </c>
      <c r="N14" s="61">
        <v>1.1102891683494278</v>
      </c>
      <c r="O14" s="60">
        <v>44</v>
      </c>
      <c r="P14" s="61">
        <v>1.4661681694890403E-2</v>
      </c>
      <c r="Q14" s="62">
        <v>300102</v>
      </c>
      <c r="R14" s="55"/>
      <c r="S14" s="55"/>
      <c r="T14" s="55"/>
      <c r="U14" s="55"/>
      <c r="V14" s="55"/>
    </row>
    <row r="15" spans="1:22" ht="16.8" x14ac:dyDescent="0.4">
      <c r="A15" s="59" t="s">
        <v>143</v>
      </c>
      <c r="B15" s="60">
        <v>15300</v>
      </c>
      <c r="C15" s="61">
        <v>4.8435961643783578</v>
      </c>
      <c r="D15" s="61">
        <v>1.8777467039552631</v>
      </c>
      <c r="E15" s="60">
        <v>39085</v>
      </c>
      <c r="F15" s="61">
        <v>12.373330463054124</v>
      </c>
      <c r="G15" s="61">
        <v>3.7921236423506866</v>
      </c>
      <c r="H15" s="60">
        <v>38844</v>
      </c>
      <c r="I15" s="61">
        <v>12.297035909092347</v>
      </c>
      <c r="J15" s="61">
        <v>6.4160867897649521</v>
      </c>
      <c r="K15" s="60">
        <v>241</v>
      </c>
      <c r="L15" s="61">
        <v>7.6294553961776743E-2</v>
      </c>
      <c r="M15" s="60">
        <v>3343</v>
      </c>
      <c r="N15" s="61">
        <v>1.0583099331710359</v>
      </c>
      <c r="O15" s="60">
        <v>-660</v>
      </c>
      <c r="P15" s="61">
        <v>-0.20893944238494877</v>
      </c>
      <c r="Q15" s="62">
        <v>315881</v>
      </c>
      <c r="R15" s="55"/>
      <c r="S15" s="55"/>
      <c r="T15" s="55"/>
      <c r="U15" s="55"/>
      <c r="V15" s="55"/>
    </row>
    <row r="16" spans="1:22" ht="16.8" x14ac:dyDescent="0.4">
      <c r="A16" s="59" t="s">
        <v>144</v>
      </c>
      <c r="B16" s="60">
        <v>15902</v>
      </c>
      <c r="C16" s="61">
        <v>4.7843694151768794</v>
      </c>
      <c r="D16" s="61">
        <v>3.9346405228758208</v>
      </c>
      <c r="E16" s="60">
        <v>42652</v>
      </c>
      <c r="F16" s="61">
        <v>12.832532027174206</v>
      </c>
      <c r="G16" s="61">
        <v>9.1262632723551285</v>
      </c>
      <c r="H16" s="60">
        <v>41472</v>
      </c>
      <c r="I16" s="61">
        <v>12.477510274570212</v>
      </c>
      <c r="J16" s="61">
        <v>6.7655236329935198</v>
      </c>
      <c r="K16" s="60">
        <v>1180</v>
      </c>
      <c r="L16" s="61">
        <v>0.35502175260399432</v>
      </c>
      <c r="M16" s="60">
        <v>3949</v>
      </c>
      <c r="N16" s="61">
        <v>1.1881194076552317</v>
      </c>
      <c r="O16" s="60">
        <v>-317</v>
      </c>
      <c r="P16" s="61">
        <v>-9.5374487775818806E-2</v>
      </c>
      <c r="Q16" s="62">
        <v>332374</v>
      </c>
      <c r="R16" s="55"/>
      <c r="S16" s="55"/>
      <c r="T16" s="55"/>
      <c r="U16" s="55"/>
      <c r="V16" s="55"/>
    </row>
    <row r="17" spans="1:22" ht="16.8" x14ac:dyDescent="0.4">
      <c r="A17" s="59" t="s">
        <v>145</v>
      </c>
      <c r="B17" s="60">
        <v>17697</v>
      </c>
      <c r="C17" s="61">
        <v>5.0133854587175453</v>
      </c>
      <c r="D17" s="61">
        <v>11.287888315935103</v>
      </c>
      <c r="E17" s="60">
        <v>44720</v>
      </c>
      <c r="F17" s="61">
        <v>12.668734684627262</v>
      </c>
      <c r="G17" s="61">
        <v>4.8485416862046327</v>
      </c>
      <c r="H17" s="60">
        <v>44651</v>
      </c>
      <c r="I17" s="61">
        <v>12.64918766554767</v>
      </c>
      <c r="J17" s="61">
        <v>7.6654128086419693</v>
      </c>
      <c r="K17" s="60">
        <v>69</v>
      </c>
      <c r="L17" s="61">
        <v>1.9547019079590361E-2</v>
      </c>
      <c r="M17" s="60">
        <v>4295</v>
      </c>
      <c r="N17" s="61">
        <v>1.2167311151716032</v>
      </c>
      <c r="O17" s="60">
        <v>-1775</v>
      </c>
      <c r="P17" s="61">
        <v>-0.50283998356917237</v>
      </c>
      <c r="Q17" s="62">
        <v>352995</v>
      </c>
      <c r="R17" s="55"/>
      <c r="S17" s="55"/>
      <c r="T17" s="55"/>
      <c r="U17" s="55"/>
      <c r="V17" s="55"/>
    </row>
    <row r="18" spans="1:22" ht="16.8" x14ac:dyDescent="0.4">
      <c r="A18" s="59" t="s">
        <v>146</v>
      </c>
      <c r="B18" s="60">
        <v>18554</v>
      </c>
      <c r="C18" s="61">
        <v>4.9263202612643706</v>
      </c>
      <c r="D18" s="61">
        <v>4.8426286941289476</v>
      </c>
      <c r="E18" s="60">
        <v>47449</v>
      </c>
      <c r="F18" s="61">
        <v>12.598306029790511</v>
      </c>
      <c r="G18" s="61">
        <v>6.1024150268336408</v>
      </c>
      <c r="H18" s="60">
        <v>47298</v>
      </c>
      <c r="I18" s="61">
        <v>12.558213631415446</v>
      </c>
      <c r="J18" s="61">
        <v>5.9281986965577405</v>
      </c>
      <c r="K18" s="60">
        <v>151</v>
      </c>
      <c r="L18" s="61">
        <v>4.0092398375063058E-2</v>
      </c>
      <c r="M18" s="60">
        <v>4689</v>
      </c>
      <c r="N18" s="61">
        <v>1.2449884502031172</v>
      </c>
      <c r="O18" s="60">
        <v>-1798</v>
      </c>
      <c r="P18" s="61">
        <v>-0.47739160449247275</v>
      </c>
      <c r="Q18" s="62">
        <v>376630</v>
      </c>
      <c r="R18" s="55"/>
      <c r="S18" s="55"/>
      <c r="T18" s="55"/>
      <c r="U18" s="55"/>
      <c r="V18" s="55"/>
    </row>
    <row r="19" spans="1:22" ht="16.8" x14ac:dyDescent="0.4">
      <c r="A19" s="59" t="s">
        <v>147</v>
      </c>
      <c r="B19" s="60">
        <v>17885</v>
      </c>
      <c r="C19" s="61">
        <v>4.5334374279174572</v>
      </c>
      <c r="D19" s="61">
        <v>-3.6056914950953978</v>
      </c>
      <c r="E19" s="60">
        <v>49684</v>
      </c>
      <c r="F19" s="61">
        <v>12.593754831906681</v>
      </c>
      <c r="G19" s="61">
        <v>4.710320554700842</v>
      </c>
      <c r="H19" s="60">
        <v>51258</v>
      </c>
      <c r="I19" s="61">
        <v>12.992727742812024</v>
      </c>
      <c r="J19" s="61">
        <v>8.3724470379297209</v>
      </c>
      <c r="K19" s="60">
        <v>-1574</v>
      </c>
      <c r="L19" s="61">
        <v>-0.39897291090534409</v>
      </c>
      <c r="M19" s="60">
        <v>5264</v>
      </c>
      <c r="N19" s="61">
        <v>1.3343033055944924</v>
      </c>
      <c r="O19" s="60">
        <v>-3940</v>
      </c>
      <c r="P19" s="61">
        <v>-0.99869966262201748</v>
      </c>
      <c r="Q19" s="62">
        <v>394513</v>
      </c>
      <c r="R19" s="55"/>
      <c r="S19" s="55"/>
      <c r="T19" s="55"/>
      <c r="U19" s="55"/>
      <c r="V19" s="55"/>
    </row>
    <row r="20" spans="1:22" ht="16.8" x14ac:dyDescent="0.4">
      <c r="A20" s="59" t="s">
        <v>148</v>
      </c>
      <c r="B20" s="60">
        <v>19129</v>
      </c>
      <c r="C20" s="61">
        <v>4.628323530194554</v>
      </c>
      <c r="D20" s="61">
        <v>6.9555493430248916</v>
      </c>
      <c r="E20" s="60">
        <v>56344</v>
      </c>
      <c r="F20" s="61">
        <v>13.632613361141827</v>
      </c>
      <c r="G20" s="61">
        <v>13.404717816600908</v>
      </c>
      <c r="H20" s="60">
        <v>56453</v>
      </c>
      <c r="I20" s="61">
        <v>13.65898626431456</v>
      </c>
      <c r="J20" s="61">
        <v>10.135003316555458</v>
      </c>
      <c r="K20" s="60">
        <v>-109</v>
      </c>
      <c r="L20" s="61">
        <v>-2.6372903172732838E-2</v>
      </c>
      <c r="M20" s="60">
        <v>7286</v>
      </c>
      <c r="N20" s="61">
        <v>1.7628713074911144</v>
      </c>
      <c r="O20" s="60">
        <v>-3736</v>
      </c>
      <c r="P20" s="61">
        <v>-0.90393730507642089</v>
      </c>
      <c r="Q20" s="62">
        <v>413303</v>
      </c>
      <c r="R20" s="55"/>
      <c r="S20" s="55"/>
      <c r="T20" s="55"/>
      <c r="U20" s="55"/>
      <c r="V20" s="55"/>
    </row>
    <row r="21" spans="1:22" ht="16.8" x14ac:dyDescent="0.4">
      <c r="A21" s="59" t="s">
        <v>149</v>
      </c>
      <c r="B21" s="60">
        <v>20395</v>
      </c>
      <c r="C21" s="61">
        <v>4.5885388895263421</v>
      </c>
      <c r="D21" s="61">
        <v>6.6182236395002425</v>
      </c>
      <c r="E21" s="60">
        <v>57168</v>
      </c>
      <c r="F21" s="61">
        <v>12.861857868911104</v>
      </c>
      <c r="G21" s="61">
        <v>1.4624449808320339</v>
      </c>
      <c r="H21" s="60">
        <v>57015</v>
      </c>
      <c r="I21" s="61">
        <v>12.827435390357655</v>
      </c>
      <c r="J21" s="61">
        <v>0.99551839583369439</v>
      </c>
      <c r="K21" s="60">
        <v>153</v>
      </c>
      <c r="L21" s="61">
        <v>3.4422478553445962E-2</v>
      </c>
      <c r="M21" s="60">
        <v>7046</v>
      </c>
      <c r="N21" s="61">
        <v>1.5852338816181712</v>
      </c>
      <c r="O21" s="60">
        <v>-4097</v>
      </c>
      <c r="P21" s="61">
        <v>-0.9217574812644973</v>
      </c>
      <c r="Q21" s="62">
        <v>444477</v>
      </c>
      <c r="R21" s="55"/>
      <c r="S21" s="55"/>
      <c r="T21" s="55"/>
      <c r="U21" s="55"/>
      <c r="V21" s="55"/>
    </row>
    <row r="22" spans="1:22" ht="16.8" x14ac:dyDescent="0.4">
      <c r="A22" s="59" t="s">
        <v>150</v>
      </c>
      <c r="B22" s="60">
        <v>20660</v>
      </c>
      <c r="C22" s="61">
        <v>4.4451903298821787</v>
      </c>
      <c r="D22" s="61">
        <v>1.2993380730571324</v>
      </c>
      <c r="E22" s="60">
        <v>59003</v>
      </c>
      <c r="F22" s="61">
        <v>12.695041869992169</v>
      </c>
      <c r="G22" s="61">
        <v>3.2098376714245758</v>
      </c>
      <c r="H22" s="60">
        <v>59604</v>
      </c>
      <c r="I22" s="61">
        <v>12.824352585783997</v>
      </c>
      <c r="J22" s="61">
        <v>4.5409102867666418</v>
      </c>
      <c r="K22" s="60">
        <v>-551</v>
      </c>
      <c r="L22" s="61">
        <v>-0.11855275274758376</v>
      </c>
      <c r="M22" s="60">
        <v>5881</v>
      </c>
      <c r="N22" s="61">
        <v>1.265351613264138</v>
      </c>
      <c r="O22" s="60">
        <v>-3255</v>
      </c>
      <c r="P22" s="61">
        <v>-0.70034339418037239</v>
      </c>
      <c r="Q22" s="62">
        <v>464772</v>
      </c>
      <c r="R22" s="55"/>
      <c r="S22" s="55"/>
      <c r="T22" s="55"/>
      <c r="U22" s="55"/>
      <c r="V22" s="55"/>
    </row>
    <row r="23" spans="1:22" ht="16.8" x14ac:dyDescent="0.4">
      <c r="A23" s="59" t="s">
        <v>151</v>
      </c>
      <c r="B23" s="60">
        <v>21980</v>
      </c>
      <c r="C23" s="61">
        <v>4.5805599203090939</v>
      </c>
      <c r="D23" s="61">
        <v>6.3891577928363974</v>
      </c>
      <c r="E23" s="60">
        <v>60130</v>
      </c>
      <c r="F23" s="61">
        <v>12.530894813839211</v>
      </c>
      <c r="G23" s="61">
        <v>1.9100723692015764</v>
      </c>
      <c r="H23" s="60">
        <v>61891</v>
      </c>
      <c r="I23" s="61">
        <v>12.897881438937677</v>
      </c>
      <c r="J23" s="61">
        <v>3.8369908059861846</v>
      </c>
      <c r="K23" s="60">
        <v>-1731</v>
      </c>
      <c r="L23" s="61">
        <v>-0.36073472347839136</v>
      </c>
      <c r="M23" s="60">
        <v>7872</v>
      </c>
      <c r="N23" s="61">
        <v>1.6404989851079705</v>
      </c>
      <c r="O23" s="60">
        <v>-4138</v>
      </c>
      <c r="P23" s="61">
        <v>-0.86234563012916421</v>
      </c>
      <c r="Q23" s="62">
        <v>479854</v>
      </c>
      <c r="R23" s="55"/>
      <c r="S23" s="55"/>
      <c r="T23" s="55"/>
      <c r="U23" s="55"/>
      <c r="V23" s="55"/>
    </row>
    <row r="24" spans="1:22" ht="16.8" x14ac:dyDescent="0.4">
      <c r="A24" s="59" t="s">
        <v>152</v>
      </c>
      <c r="B24" s="60">
        <v>24295</v>
      </c>
      <c r="C24" s="61">
        <v>4.9050783056028324</v>
      </c>
      <c r="D24" s="61">
        <v>10.532302092811641</v>
      </c>
      <c r="E24" s="60">
        <v>66005</v>
      </c>
      <c r="F24" s="61">
        <v>13.326186193097964</v>
      </c>
      <c r="G24" s="61">
        <v>9.7704972559454539</v>
      </c>
      <c r="H24" s="60">
        <v>64757</v>
      </c>
      <c r="I24" s="61">
        <v>13.074219215308608</v>
      </c>
      <c r="J24" s="61">
        <v>4.6307217527588929</v>
      </c>
      <c r="K24" s="60">
        <v>1247</v>
      </c>
      <c r="L24" s="61">
        <v>0.25176508117253477</v>
      </c>
      <c r="M24" s="60">
        <v>8546</v>
      </c>
      <c r="N24" s="61">
        <v>1.725408487329978</v>
      </c>
      <c r="O24" s="60">
        <v>-1236</v>
      </c>
      <c r="P24" s="61">
        <v>-0.24954421838753246</v>
      </c>
      <c r="Q24" s="62">
        <v>495303</v>
      </c>
      <c r="R24" s="55"/>
      <c r="S24" s="55"/>
      <c r="T24" s="55"/>
      <c r="U24" s="55"/>
      <c r="V24" s="55"/>
    </row>
    <row r="25" spans="1:22" ht="16.8" x14ac:dyDescent="0.4">
      <c r="A25" s="59" t="s">
        <v>153</v>
      </c>
      <c r="B25" s="60">
        <v>26067</v>
      </c>
      <c r="C25" s="61">
        <v>5.0760521801105689</v>
      </c>
      <c r="D25" s="61">
        <v>7.2936818275365356</v>
      </c>
      <c r="E25" s="60">
        <v>69617</v>
      </c>
      <c r="F25" s="61">
        <v>13.55658589875158</v>
      </c>
      <c r="G25" s="61">
        <v>5.4723127035830599</v>
      </c>
      <c r="H25" s="60">
        <v>66736</v>
      </c>
      <c r="I25" s="61">
        <v>12.995565975826098</v>
      </c>
      <c r="J25" s="61">
        <v>3.0560402736383718</v>
      </c>
      <c r="K25" s="60">
        <v>2881</v>
      </c>
      <c r="L25" s="61">
        <v>0.56101992292548231</v>
      </c>
      <c r="M25" s="60">
        <v>9484</v>
      </c>
      <c r="N25" s="61">
        <v>1.8468285140663916</v>
      </c>
      <c r="O25" s="60">
        <v>-126</v>
      </c>
      <c r="P25" s="61">
        <v>-2.4536102148077325E-2</v>
      </c>
      <c r="Q25" s="62">
        <v>513529</v>
      </c>
      <c r="R25" s="55"/>
      <c r="S25" s="55"/>
      <c r="T25" s="55"/>
      <c r="U25" s="55"/>
      <c r="V25" s="55"/>
    </row>
    <row r="26" spans="1:22" ht="16.8" x14ac:dyDescent="0.4">
      <c r="A26" s="63" t="s">
        <v>154</v>
      </c>
      <c r="B26" s="60">
        <v>29088</v>
      </c>
      <c r="C26" s="61">
        <v>5.4</v>
      </c>
      <c r="D26" s="61">
        <v>11.589365864886636</v>
      </c>
      <c r="E26" s="60">
        <v>74532</v>
      </c>
      <c r="F26" s="61">
        <v>13.840334402326407</v>
      </c>
      <c r="G26" s="61">
        <v>7.0600571699441339</v>
      </c>
      <c r="H26" s="60">
        <v>69867</v>
      </c>
      <c r="I26" s="61">
        <v>13</v>
      </c>
      <c r="J26" s="61">
        <v>4.6916207144569677</v>
      </c>
      <c r="K26" s="60">
        <v>4664</v>
      </c>
      <c r="L26" s="61">
        <v>0.86608865524137757</v>
      </c>
      <c r="M26" s="60">
        <v>9351</v>
      </c>
      <c r="N26" s="61">
        <v>1.7364483308666645</v>
      </c>
      <c r="O26" s="60">
        <v>392</v>
      </c>
      <c r="P26" s="61">
        <v>7.2793043064884225E-2</v>
      </c>
      <c r="Q26" s="62">
        <v>538513</v>
      </c>
      <c r="R26" s="55"/>
      <c r="S26" s="55"/>
      <c r="T26" s="55"/>
      <c r="U26" s="55"/>
      <c r="V26" s="55"/>
    </row>
    <row r="27" spans="1:22" ht="16.8" x14ac:dyDescent="0.4">
      <c r="A27" s="63" t="s">
        <v>155</v>
      </c>
      <c r="B27" s="60">
        <v>30789</v>
      </c>
      <c r="C27" s="61">
        <v>5.3</v>
      </c>
      <c r="D27" s="61">
        <v>5.8477722772277252</v>
      </c>
      <c r="E27" s="60">
        <v>78139</v>
      </c>
      <c r="F27" s="61">
        <v>13.548956505455026</v>
      </c>
      <c r="G27" s="61">
        <v>4.8395320130950381</v>
      </c>
      <c r="H27" s="60">
        <v>72551</v>
      </c>
      <c r="I27" s="61">
        <v>12.6</v>
      </c>
      <c r="J27" s="61">
        <v>3.8415847252637247</v>
      </c>
      <c r="K27" s="60">
        <v>5724</v>
      </c>
      <c r="L27" s="61">
        <v>0.99251624716498243</v>
      </c>
      <c r="M27" s="60">
        <v>10546</v>
      </c>
      <c r="N27" s="61">
        <v>1.8286296894832119</v>
      </c>
      <c r="O27" s="60">
        <v>3039</v>
      </c>
      <c r="P27" s="61">
        <v>0.52694913961117773</v>
      </c>
      <c r="Q27" s="62">
        <v>576716</v>
      </c>
      <c r="R27" s="55"/>
      <c r="S27" s="55"/>
      <c r="T27" s="55"/>
      <c r="U27" s="55"/>
      <c r="V27" s="55"/>
    </row>
    <row r="28" spans="1:22" ht="16.8" x14ac:dyDescent="0.4">
      <c r="A28" s="63" t="s">
        <v>156</v>
      </c>
      <c r="B28" s="60">
        <v>31326</v>
      </c>
      <c r="C28" s="61">
        <v>5.2</v>
      </c>
      <c r="D28" s="61">
        <v>1.744129396862526</v>
      </c>
      <c r="E28" s="60">
        <v>80672</v>
      </c>
      <c r="F28" s="61">
        <v>13.347452018530776</v>
      </c>
      <c r="G28" s="61">
        <v>3.2416590946902302</v>
      </c>
      <c r="H28" s="60">
        <v>76248</v>
      </c>
      <c r="I28" s="61">
        <v>12.6</v>
      </c>
      <c r="J28" s="61">
        <v>5.0957257653237109</v>
      </c>
      <c r="K28" s="60">
        <v>4425</v>
      </c>
      <c r="L28" s="61">
        <v>0.73213103904698873</v>
      </c>
      <c r="M28" s="60">
        <v>12121</v>
      </c>
      <c r="N28" s="61">
        <v>2.0054599602911982</v>
      </c>
      <c r="O28" s="60">
        <v>-2580</v>
      </c>
      <c r="P28" s="61">
        <v>-0.42686962276637991</v>
      </c>
      <c r="Q28" s="62">
        <v>604400</v>
      </c>
      <c r="R28" s="55"/>
      <c r="S28" s="55"/>
      <c r="T28" s="55"/>
      <c r="U28" s="55"/>
      <c r="V28" s="55"/>
    </row>
    <row r="29" spans="1:22" ht="16.8" x14ac:dyDescent="0.4">
      <c r="A29" s="64" t="s">
        <v>157</v>
      </c>
      <c r="B29" s="60">
        <v>31026</v>
      </c>
      <c r="C29" s="61">
        <v>5</v>
      </c>
      <c r="D29" s="61">
        <v>-0.95767094426355559</v>
      </c>
      <c r="E29" s="60">
        <v>81655</v>
      </c>
      <c r="F29" s="61">
        <v>13.056443875919413</v>
      </c>
      <c r="G29" s="61">
        <v>1.2185144783815938</v>
      </c>
      <c r="H29" s="60">
        <v>80450</v>
      </c>
      <c r="I29" s="61">
        <v>12.9</v>
      </c>
      <c r="J29" s="61">
        <v>5.5109642220123822</v>
      </c>
      <c r="K29" s="60">
        <v>1206</v>
      </c>
      <c r="L29" s="61">
        <v>0.19283658458586506</v>
      </c>
      <c r="M29" s="60">
        <v>16623</v>
      </c>
      <c r="N29" s="61">
        <v>2.6579788935081545</v>
      </c>
      <c r="O29" s="60">
        <v>-9280</v>
      </c>
      <c r="P29" s="61">
        <v>-1.4838503357850976</v>
      </c>
      <c r="Q29" s="62">
        <v>625400</v>
      </c>
      <c r="R29" s="55"/>
      <c r="S29" s="55"/>
      <c r="T29" s="55"/>
      <c r="U29" s="55"/>
      <c r="V29" s="55"/>
    </row>
    <row r="30" spans="1:22" ht="16.8" x14ac:dyDescent="0.4">
      <c r="A30" s="63" t="s">
        <v>158</v>
      </c>
      <c r="B30" s="60">
        <v>29941</v>
      </c>
      <c r="C30" s="61">
        <v>4.8</v>
      </c>
      <c r="D30" s="61">
        <v>-3.497066976084573</v>
      </c>
      <c r="E30" s="60">
        <v>81395</v>
      </c>
      <c r="F30" s="61">
        <v>13.03154018571886</v>
      </c>
      <c r="G30" s="61">
        <v>-0.31841283448655888</v>
      </c>
      <c r="H30" s="60">
        <v>88892</v>
      </c>
      <c r="I30" s="61">
        <v>14.2</v>
      </c>
      <c r="J30" s="61">
        <v>10.493474207582354</v>
      </c>
      <c r="K30" s="60">
        <v>-7495</v>
      </c>
      <c r="L30" s="61">
        <v>-1.1999679795068843</v>
      </c>
      <c r="M30" s="60">
        <v>20358</v>
      </c>
      <c r="N30" s="61">
        <v>3.2593659942363113</v>
      </c>
      <c r="O30" s="60">
        <v>-22026</v>
      </c>
      <c r="P30" s="61">
        <v>-3.5264169068203648</v>
      </c>
      <c r="Q30" s="62">
        <v>624600</v>
      </c>
      <c r="R30" s="65"/>
      <c r="S30" s="55"/>
      <c r="T30" s="55"/>
      <c r="U30" s="55"/>
      <c r="V30" s="55"/>
    </row>
    <row r="31" spans="1:22" ht="16.8" x14ac:dyDescent="0.4">
      <c r="A31" s="64" t="s">
        <v>159</v>
      </c>
      <c r="B31" s="60">
        <v>34407</v>
      </c>
      <c r="C31" s="61">
        <v>5.4</v>
      </c>
      <c r="D31" s="61">
        <v>14.916001469556806</v>
      </c>
      <c r="E31" s="60">
        <v>87965</v>
      </c>
      <c r="F31" s="61">
        <v>13.678277095319547</v>
      </c>
      <c r="G31" s="61">
        <v>8.071748878923767</v>
      </c>
      <c r="H31" s="60">
        <v>95038</v>
      </c>
      <c r="I31" s="61">
        <v>14.8</v>
      </c>
      <c r="J31" s="61">
        <v>6.9140080097196632</v>
      </c>
      <c r="K31" s="60">
        <v>-7072</v>
      </c>
      <c r="L31" s="61">
        <v>-1.0996734566941377</v>
      </c>
      <c r="M31" s="60">
        <v>18818</v>
      </c>
      <c r="N31" s="61">
        <v>2.9261390141502099</v>
      </c>
      <c r="O31" s="60">
        <v>-21418</v>
      </c>
      <c r="P31" s="61">
        <v>-3.330430726170114</v>
      </c>
      <c r="Q31" s="62">
        <v>643100</v>
      </c>
      <c r="R31" s="55"/>
      <c r="S31" s="55"/>
      <c r="T31" s="55"/>
      <c r="U31" s="55"/>
      <c r="V31" s="55"/>
    </row>
    <row r="32" spans="1:22" ht="16.8" x14ac:dyDescent="0.4">
      <c r="A32" s="64" t="s">
        <v>160</v>
      </c>
      <c r="B32" s="60">
        <v>39006.549093597801</v>
      </c>
      <c r="C32" s="61">
        <v>5.59313867129306</v>
      </c>
      <c r="D32" s="61">
        <v>13.368062003655655</v>
      </c>
      <c r="E32" s="60">
        <v>103485.690281787</v>
      </c>
      <c r="F32" s="61">
        <v>14.838785529364355</v>
      </c>
      <c r="G32" s="61">
        <v>17.644165613354179</v>
      </c>
      <c r="H32" s="60">
        <v>118814.75785731799</v>
      </c>
      <c r="I32" s="61">
        <v>17.036816440682248</v>
      </c>
      <c r="J32" s="61">
        <v>25.018158902037069</v>
      </c>
      <c r="K32" s="60">
        <v>-15329.0675755308</v>
      </c>
      <c r="L32" s="61">
        <v>-2.1980309113178667</v>
      </c>
      <c r="M32" s="60">
        <v>20599.865795317699</v>
      </c>
      <c r="N32" s="61">
        <v>2.9538092623053771</v>
      </c>
      <c r="O32" s="60">
        <v>-26952.6236409177</v>
      </c>
      <c r="P32" s="61">
        <v>-3.8647295154742904</v>
      </c>
      <c r="Q32" s="62">
        <v>697400</v>
      </c>
      <c r="R32" s="55"/>
      <c r="S32" s="55"/>
      <c r="T32" s="55"/>
      <c r="U32" s="55"/>
      <c r="V32" s="55"/>
    </row>
    <row r="33" spans="1:22" ht="16.8" x14ac:dyDescent="0.4">
      <c r="A33" s="63" t="s">
        <v>161</v>
      </c>
      <c r="B33" s="66">
        <v>39746.689182679103</v>
      </c>
      <c r="C33" s="67">
        <v>5.1134297160271585</v>
      </c>
      <c r="D33" s="67">
        <v>1.8974764655681486</v>
      </c>
      <c r="E33" s="66">
        <v>105901.413134206</v>
      </c>
      <c r="F33" s="67">
        <v>13.624265165856942</v>
      </c>
      <c r="G33" s="67">
        <v>2.3343544849931286</v>
      </c>
      <c r="H33" s="66">
        <v>116466.51510421801</v>
      </c>
      <c r="I33" s="67">
        <v>14.983470359477421</v>
      </c>
      <c r="J33" s="67">
        <v>-1.976389798243694</v>
      </c>
      <c r="K33" s="66">
        <v>-10565.1019700122</v>
      </c>
      <c r="L33" s="67">
        <v>-1.359205193620507</v>
      </c>
      <c r="M33" s="66">
        <v>22071.315622770002</v>
      </c>
      <c r="N33" s="67">
        <v>2.8394848350405248</v>
      </c>
      <c r="O33" s="66">
        <v>-24570.046244369401</v>
      </c>
      <c r="P33" s="67">
        <v>-3.1609476707023547</v>
      </c>
      <c r="Q33" s="62">
        <v>777300</v>
      </c>
      <c r="R33" s="55"/>
      <c r="S33" s="55"/>
      <c r="T33" s="55"/>
      <c r="U33" s="55"/>
      <c r="V33" s="55"/>
    </row>
    <row r="34" spans="1:22" ht="16.8" x14ac:dyDescent="0.4">
      <c r="A34" s="68" t="s">
        <v>1</v>
      </c>
      <c r="B34" s="69">
        <v>44502.850804508795</v>
      </c>
      <c r="C34" s="70">
        <v>5.4491062574395492</v>
      </c>
      <c r="D34" s="70">
        <v>11.966183145393504</v>
      </c>
      <c r="E34" s="69">
        <v>110841.687809196</v>
      </c>
      <c r="F34" s="70">
        <v>13.571897613468348</v>
      </c>
      <c r="G34" s="70">
        <v>4.6649752149476198</v>
      </c>
      <c r="H34" s="69">
        <v>120517.725673376</v>
      </c>
      <c r="I34" s="70">
        <v>14.756670218363659</v>
      </c>
      <c r="J34" s="70">
        <v>3.4784337502782092</v>
      </c>
      <c r="K34" s="69">
        <v>-9676.0378641797597</v>
      </c>
      <c r="L34" s="70">
        <v>-1.1847726048952809</v>
      </c>
      <c r="M34" s="69">
        <v>22908.579329383701</v>
      </c>
      <c r="N34" s="70">
        <v>2.8050176722644422</v>
      </c>
      <c r="O34" s="69">
        <v>-23723.272841545502</v>
      </c>
      <c r="P34" s="70">
        <v>-2.904771989903943</v>
      </c>
      <c r="Q34" s="71">
        <v>816700</v>
      </c>
      <c r="R34" s="55"/>
      <c r="S34" s="55"/>
      <c r="T34" s="55"/>
      <c r="U34" s="55"/>
      <c r="V34" s="55"/>
    </row>
    <row r="35" spans="1:22" ht="16.8" x14ac:dyDescent="0.4">
      <c r="A35" s="68" t="s">
        <v>162</v>
      </c>
      <c r="B35" s="69">
        <v>48344.695888480004</v>
      </c>
      <c r="C35" s="70">
        <v>5.5986908961760289</v>
      </c>
      <c r="D35" s="70">
        <v>8.6328066955700944</v>
      </c>
      <c r="E35" s="69">
        <v>118530.306246946</v>
      </c>
      <c r="F35" s="70">
        <v>13.72672915424968</v>
      </c>
      <c r="G35" s="70">
        <v>6.9365764720086709</v>
      </c>
      <c r="H35" s="69">
        <v>122163.01139015</v>
      </c>
      <c r="I35" s="70">
        <v>14.14742459642733</v>
      </c>
      <c r="J35" s="70">
        <v>1.3651815179727356</v>
      </c>
      <c r="K35" s="69">
        <v>-3632.7051432040298</v>
      </c>
      <c r="L35" s="70">
        <v>-0.42069544217765259</v>
      </c>
      <c r="M35" s="69">
        <v>23476.100422479998</v>
      </c>
      <c r="N35" s="70">
        <v>2.7187145828002315</v>
      </c>
      <c r="O35" s="69">
        <v>-16754.725633304501</v>
      </c>
      <c r="P35" s="70">
        <v>-1.9403272302610888</v>
      </c>
      <c r="Q35" s="71">
        <v>863500</v>
      </c>
      <c r="R35" s="55"/>
      <c r="S35" s="55"/>
      <c r="T35" s="55"/>
      <c r="U35" s="55"/>
      <c r="V35" s="55"/>
    </row>
    <row r="36" spans="1:22" ht="16.8" x14ac:dyDescent="0.4">
      <c r="A36" s="68" t="s">
        <v>163</v>
      </c>
      <c r="B36" s="69">
        <v>51123.418296080003</v>
      </c>
      <c r="C36" s="70">
        <v>5.6539945029949124</v>
      </c>
      <c r="D36" s="70">
        <v>5.7477296247966159</v>
      </c>
      <c r="E36" s="69">
        <v>121258.95553146</v>
      </c>
      <c r="F36" s="70">
        <v>13.410634321108162</v>
      </c>
      <c r="G36" s="70">
        <v>2.3020688724360028</v>
      </c>
      <c r="H36" s="69">
        <v>123747.79522808999</v>
      </c>
      <c r="I36" s="70">
        <v>13.685887550109488</v>
      </c>
      <c r="J36" s="70">
        <v>1.2972697872342787</v>
      </c>
      <c r="K36" s="69">
        <v>-2488.8396966300202</v>
      </c>
      <c r="L36" s="70">
        <v>-0.27525322900132937</v>
      </c>
      <c r="M36" s="69">
        <v>22196.767563040001</v>
      </c>
      <c r="N36" s="70">
        <v>2.4548515331829242</v>
      </c>
      <c r="O36" s="69">
        <v>-12033.131916480499</v>
      </c>
      <c r="P36" s="70">
        <v>-1.330804237611203</v>
      </c>
      <c r="Q36" s="71">
        <v>904200</v>
      </c>
      <c r="R36" s="55"/>
      <c r="S36" s="55"/>
      <c r="T36" s="55"/>
      <c r="U36" s="55"/>
      <c r="V36" s="55"/>
    </row>
    <row r="37" spans="1:22" ht="16.8" x14ac:dyDescent="0.4">
      <c r="A37" s="72" t="s">
        <v>164</v>
      </c>
      <c r="B37" s="69">
        <v>52976.739341970002</v>
      </c>
      <c r="C37" s="70">
        <v>5.6113483044137276</v>
      </c>
      <c r="D37" s="70">
        <v>3.6251899964054424</v>
      </c>
      <c r="E37" s="69">
        <v>123649.91394322</v>
      </c>
      <c r="F37" s="70">
        <v>13.097120426143416</v>
      </c>
      <c r="G37" s="70">
        <v>1.9717788276179649</v>
      </c>
      <c r="H37" s="69">
        <v>126014.13320999</v>
      </c>
      <c r="I37" s="70">
        <v>13.347540854781274</v>
      </c>
      <c r="J37" s="70">
        <v>1.8314168569409484</v>
      </c>
      <c r="K37" s="69">
        <v>-2364.2192667700001</v>
      </c>
      <c r="L37" s="70">
        <v>-0.25042042863785619</v>
      </c>
      <c r="M37" s="69">
        <v>21121.255229810002</v>
      </c>
      <c r="N37" s="70">
        <v>2.2371841150100624</v>
      </c>
      <c r="O37" s="69">
        <v>-9353.3737790095493</v>
      </c>
      <c r="P37" s="70">
        <v>-0.9907185445407849</v>
      </c>
      <c r="Q37" s="71">
        <v>944100</v>
      </c>
      <c r="R37" s="55"/>
      <c r="S37" s="55"/>
      <c r="T37" s="55"/>
      <c r="U37" s="55"/>
      <c r="V37" s="55"/>
    </row>
    <row r="38" spans="1:22" ht="16.8" x14ac:dyDescent="0.4">
      <c r="A38" s="72" t="s">
        <v>165</v>
      </c>
      <c r="B38" s="69">
        <v>55466.199077379999</v>
      </c>
      <c r="C38" s="70">
        <v>5.6391011668747462</v>
      </c>
      <c r="D38" s="70">
        <v>4.6991562076712512</v>
      </c>
      <c r="E38" s="69">
        <v>127619.67358389999</v>
      </c>
      <c r="F38" s="70">
        <v>12.974753312718585</v>
      </c>
      <c r="G38" s="70">
        <v>3.2104831407346435</v>
      </c>
      <c r="H38" s="69">
        <v>129137.60935262</v>
      </c>
      <c r="I38" s="70">
        <v>13.129077811368441</v>
      </c>
      <c r="J38" s="70">
        <v>2.4786712911202047</v>
      </c>
      <c r="K38" s="69">
        <v>-1517.93576871961</v>
      </c>
      <c r="L38" s="70">
        <v>-0.15432449864981801</v>
      </c>
      <c r="M38" s="69">
        <v>19653.102552749999</v>
      </c>
      <c r="N38" s="70">
        <v>1.998078746721228</v>
      </c>
      <c r="O38" s="69">
        <v>-9999.2777088003495</v>
      </c>
      <c r="P38" s="70">
        <v>-1.0166000110614426</v>
      </c>
      <c r="Q38" s="71">
        <v>983600</v>
      </c>
      <c r="R38" s="55"/>
      <c r="S38" s="55"/>
      <c r="T38" s="55"/>
      <c r="U38" s="55"/>
      <c r="V38" s="55"/>
    </row>
    <row r="39" spans="1:22" ht="16.8" x14ac:dyDescent="0.4">
      <c r="A39" s="59"/>
      <c r="B39" s="7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 ht="16.8" x14ac:dyDescent="0.4">
      <c r="A40" s="59"/>
      <c r="B40" s="73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ht="16.8" x14ac:dyDescent="0.4">
      <c r="A41" s="5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16.8" x14ac:dyDescent="0.4">
      <c r="A42" s="5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 ht="16.8" x14ac:dyDescent="0.4">
      <c r="A43" s="5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 ht="16.8" x14ac:dyDescent="0.4">
      <c r="A44" s="5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 ht="16.8" x14ac:dyDescent="0.4">
      <c r="A45" s="5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ht="16.8" x14ac:dyDescent="0.4">
      <c r="A46" s="5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ht="16.8" x14ac:dyDescent="0.4">
      <c r="A47" s="5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ht="16.8" x14ac:dyDescent="0.4">
      <c r="A48" s="5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 ht="16.8" x14ac:dyDescent="0.4">
      <c r="A49" s="5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 ht="16.8" x14ac:dyDescent="0.4">
      <c r="A50" s="5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 ht="16.8" x14ac:dyDescent="0.4">
      <c r="A51" s="5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ht="16.8" x14ac:dyDescent="0.4">
      <c r="A52" s="5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 ht="16.8" x14ac:dyDescent="0.4">
      <c r="A53" s="5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 ht="16.8" x14ac:dyDescent="0.4">
      <c r="A54" s="5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 ht="16.8" x14ac:dyDescent="0.4">
      <c r="A55" s="5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 ht="16.8" x14ac:dyDescent="0.4">
      <c r="A56" s="5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 ht="16.8" x14ac:dyDescent="0.4">
      <c r="A57" s="59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 ht="16.8" x14ac:dyDescent="0.4">
      <c r="A58" s="59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</sheetData>
  <mergeCells count="6">
    <mergeCell ref="O5:P5"/>
    <mergeCell ref="B5:D5"/>
    <mergeCell ref="E5:G5"/>
    <mergeCell ref="H5:J5"/>
    <mergeCell ref="K5:L5"/>
    <mergeCell ref="M5:N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2B0A-D5E4-44C2-98F9-019DA083381B}">
  <dimension ref="A1:N61"/>
  <sheetViews>
    <sheetView showGridLines="0" zoomScale="120" zoomScaleNormal="120" workbookViewId="0">
      <selection activeCell="O19" sqref="O19"/>
    </sheetView>
  </sheetViews>
  <sheetFormatPr defaultColWidth="9.33203125" defaultRowHeight="14.25" customHeight="1" outlineLevelRow="1" x14ac:dyDescent="0.4"/>
  <cols>
    <col min="1" max="1" width="12.25" style="22" customWidth="1"/>
    <col min="2" max="2" width="12" style="20" customWidth="1"/>
    <col min="3" max="3" width="12.75" style="20" customWidth="1"/>
    <col min="4" max="4" width="16.25" style="20" customWidth="1"/>
    <col min="5" max="5" width="15.1640625" style="20" customWidth="1"/>
    <col min="6" max="6" width="16.1640625" style="20" customWidth="1"/>
    <col min="7" max="7" width="13.75" style="20" customWidth="1"/>
    <col min="8" max="8" width="11.83203125" style="20" customWidth="1"/>
    <col min="9" max="9" width="17" style="20" customWidth="1"/>
    <col min="10" max="10" width="9.6640625" style="20" bestFit="1" customWidth="1"/>
    <col min="11" max="11" width="7.1640625" style="20" bestFit="1" customWidth="1"/>
    <col min="12" max="16384" width="9.33203125" style="20"/>
  </cols>
  <sheetData>
    <row r="1" spans="1:14" ht="12.6" x14ac:dyDescent="0.4"/>
    <row r="2" spans="1:14" ht="12.6" x14ac:dyDescent="0.4"/>
    <row r="3" spans="1:14" ht="16.8" x14ac:dyDescent="0.4">
      <c r="A3" s="51" t="s">
        <v>166</v>
      </c>
    </row>
    <row r="4" spans="1:14" ht="16.8" x14ac:dyDescent="0.4">
      <c r="A4" s="51" t="s">
        <v>167</v>
      </c>
    </row>
    <row r="5" spans="1:14" ht="16.8" outlineLevel="1" x14ac:dyDescent="0.4">
      <c r="A5" s="59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17" customFormat="1" ht="30.75" customHeight="1" x14ac:dyDescent="0.4">
      <c r="A6" s="53"/>
      <c r="B6" s="92" t="s">
        <v>168</v>
      </c>
      <c r="C6" s="92"/>
      <c r="D6" s="92" t="s">
        <v>169</v>
      </c>
      <c r="E6" s="92"/>
      <c r="F6" s="92" t="s">
        <v>72</v>
      </c>
      <c r="G6" s="92"/>
      <c r="H6" s="92" t="s">
        <v>170</v>
      </c>
      <c r="I6" s="92"/>
      <c r="J6" s="54"/>
      <c r="K6" s="54"/>
      <c r="L6" s="54"/>
      <c r="M6" s="54"/>
      <c r="N6" s="54"/>
    </row>
    <row r="7" spans="1:14" s="19" customFormat="1" ht="16.8" x14ac:dyDescent="0.4">
      <c r="A7" s="72"/>
      <c r="B7" s="57" t="s">
        <v>131</v>
      </c>
      <c r="C7" s="57" t="s">
        <v>132</v>
      </c>
      <c r="D7" s="57" t="s">
        <v>131</v>
      </c>
      <c r="E7" s="57" t="s">
        <v>173</v>
      </c>
      <c r="F7" s="57" t="s">
        <v>131</v>
      </c>
      <c r="G7" s="57" t="s">
        <v>132</v>
      </c>
      <c r="H7" s="57" t="s">
        <v>131</v>
      </c>
      <c r="I7" s="57" t="s">
        <v>132</v>
      </c>
      <c r="J7" s="74"/>
      <c r="K7" s="74"/>
      <c r="L7" s="74"/>
      <c r="M7" s="74"/>
      <c r="N7" s="74"/>
    </row>
    <row r="8" spans="1:14" ht="16.8" x14ac:dyDescent="0.4">
      <c r="A8" s="59" t="s">
        <v>134</v>
      </c>
      <c r="B8" s="60">
        <v>13604</v>
      </c>
      <c r="C8" s="61">
        <v>6.6873783353324026</v>
      </c>
      <c r="D8" s="60">
        <v>1551</v>
      </c>
      <c r="E8" s="61">
        <v>5.9450343056460575</v>
      </c>
      <c r="F8" s="60">
        <v>11478</v>
      </c>
      <c r="G8" s="61">
        <v>5.6422911300312641</v>
      </c>
      <c r="H8" s="60">
        <v>29860</v>
      </c>
      <c r="I8" s="61">
        <v>14.678412018011286</v>
      </c>
      <c r="J8" s="55"/>
      <c r="K8" s="55"/>
      <c r="L8" s="55"/>
      <c r="M8" s="55"/>
      <c r="N8" s="55"/>
    </row>
    <row r="9" spans="1:14" ht="16.8" x14ac:dyDescent="0.4">
      <c r="A9" s="59" t="s">
        <v>136</v>
      </c>
      <c r="B9" s="60">
        <v>14795</v>
      </c>
      <c r="C9" s="61">
        <v>6.8911711963483082</v>
      </c>
      <c r="D9" s="60">
        <v>1490</v>
      </c>
      <c r="E9" s="61">
        <v>5.4508871410279855</v>
      </c>
      <c r="F9" s="60">
        <v>10823</v>
      </c>
      <c r="G9" s="61">
        <v>5.0411048231211719</v>
      </c>
      <c r="H9" s="60">
        <v>29441</v>
      </c>
      <c r="I9" s="61">
        <v>13.712941614848972</v>
      </c>
      <c r="J9" s="55"/>
      <c r="K9" s="55"/>
      <c r="L9" s="55"/>
      <c r="M9" s="55"/>
      <c r="N9" s="55"/>
    </row>
    <row r="10" spans="1:14" ht="16.8" x14ac:dyDescent="0.4">
      <c r="A10" s="59" t="s">
        <v>137</v>
      </c>
      <c r="B10" s="60">
        <v>17680</v>
      </c>
      <c r="C10" s="61">
        <v>7.807773327268472</v>
      </c>
      <c r="D10" s="60">
        <v>1362</v>
      </c>
      <c r="E10" s="61">
        <v>4.704663212435233</v>
      </c>
      <c r="F10" s="60">
        <v>10392</v>
      </c>
      <c r="G10" s="61">
        <v>4.5892749104623283</v>
      </c>
      <c r="H10" s="60">
        <v>28377</v>
      </c>
      <c r="I10" s="61">
        <v>12.53174115994895</v>
      </c>
      <c r="J10" s="55"/>
      <c r="K10" s="55"/>
      <c r="L10" s="55"/>
      <c r="M10" s="55"/>
      <c r="N10" s="55"/>
    </row>
    <row r="11" spans="1:14" ht="16.8" x14ac:dyDescent="0.4">
      <c r="A11" s="59" t="s">
        <v>138</v>
      </c>
      <c r="B11" s="60">
        <v>15857</v>
      </c>
      <c r="C11" s="61">
        <v>6.5611823948295056</v>
      </c>
      <c r="D11" s="60">
        <v>1348</v>
      </c>
      <c r="E11" s="61">
        <v>4.4115721953135223</v>
      </c>
      <c r="F11" s="60">
        <v>9771</v>
      </c>
      <c r="G11" s="61">
        <v>4.0429660831102412</v>
      </c>
      <c r="H11" s="60">
        <v>24590</v>
      </c>
      <c r="I11" s="61">
        <v>10.174653155632058</v>
      </c>
      <c r="J11" s="55"/>
      <c r="K11" s="55"/>
      <c r="L11" s="55"/>
      <c r="M11" s="55"/>
      <c r="N11" s="55"/>
    </row>
    <row r="12" spans="1:14" ht="16.8" x14ac:dyDescent="0.4">
      <c r="A12" s="59" t="s">
        <v>139</v>
      </c>
      <c r="B12" s="60">
        <v>12432</v>
      </c>
      <c r="C12" s="61">
        <v>4.8721224614564633</v>
      </c>
      <c r="D12" s="60">
        <v>1021</v>
      </c>
      <c r="E12" s="61">
        <v>3.1815773892991803</v>
      </c>
      <c r="F12" s="60">
        <v>6893</v>
      </c>
      <c r="G12" s="61">
        <v>2.7013787103297462</v>
      </c>
      <c r="H12" s="60">
        <v>23651</v>
      </c>
      <c r="I12" s="61">
        <v>9.2688681093876131</v>
      </c>
      <c r="J12" s="55"/>
      <c r="K12" s="55"/>
      <c r="L12" s="55"/>
      <c r="M12" s="55"/>
      <c r="N12" s="55"/>
    </row>
    <row r="13" spans="1:14" ht="16.8" x14ac:dyDescent="0.4">
      <c r="A13" s="59" t="s">
        <v>140</v>
      </c>
      <c r="B13" s="60">
        <v>11211</v>
      </c>
      <c r="C13" s="61">
        <v>4.2370895567515268</v>
      </c>
      <c r="D13" s="60">
        <v>868</v>
      </c>
      <c r="E13" s="61">
        <v>2.5647844458233608</v>
      </c>
      <c r="F13" s="60">
        <v>5422</v>
      </c>
      <c r="G13" s="61">
        <v>2.0491927193565944</v>
      </c>
      <c r="H13" s="60">
        <v>24502</v>
      </c>
      <c r="I13" s="61">
        <v>9.2602950958456791</v>
      </c>
      <c r="J13" s="55"/>
      <c r="K13" s="55"/>
      <c r="L13" s="55"/>
      <c r="M13" s="55"/>
      <c r="N13" s="55"/>
    </row>
    <row r="14" spans="1:14" ht="16.8" x14ac:dyDescent="0.4">
      <c r="A14" s="59" t="s">
        <v>141</v>
      </c>
      <c r="B14" s="60">
        <v>10570</v>
      </c>
      <c r="C14" s="61">
        <v>3.7869152583665029</v>
      </c>
      <c r="D14" s="60">
        <v>803</v>
      </c>
      <c r="E14" s="61">
        <v>2.2262267812586636</v>
      </c>
      <c r="F14" s="60">
        <v>3638</v>
      </c>
      <c r="G14" s="61">
        <v>1.3033867275248192</v>
      </c>
      <c r="H14" s="60">
        <v>25418</v>
      </c>
      <c r="I14" s="61">
        <v>9.1065101265051815</v>
      </c>
      <c r="J14" s="55"/>
      <c r="K14" s="55"/>
      <c r="L14" s="55"/>
      <c r="M14" s="55"/>
      <c r="N14" s="55"/>
    </row>
    <row r="15" spans="1:14" ht="16.8" x14ac:dyDescent="0.4">
      <c r="A15" s="59" t="s">
        <v>142</v>
      </c>
      <c r="B15" s="60">
        <v>11189</v>
      </c>
      <c r="C15" s="61">
        <v>3.7283990110029261</v>
      </c>
      <c r="D15" s="60">
        <v>789</v>
      </c>
      <c r="E15" s="61">
        <v>2.0952279788618315</v>
      </c>
      <c r="F15" s="60">
        <v>2970</v>
      </c>
      <c r="G15" s="61">
        <v>0.98966351440510225</v>
      </c>
      <c r="H15" s="60">
        <v>25072</v>
      </c>
      <c r="I15" s="61">
        <v>8.3544928057793673</v>
      </c>
      <c r="J15" s="55"/>
      <c r="K15" s="55"/>
      <c r="L15" s="55"/>
      <c r="M15" s="55"/>
      <c r="N15" s="55"/>
    </row>
    <row r="16" spans="1:14" ht="16.8" x14ac:dyDescent="0.4">
      <c r="A16" s="59" t="s">
        <v>143</v>
      </c>
      <c r="B16" s="60">
        <v>11872</v>
      </c>
      <c r="C16" s="61">
        <v>3.7583773636274422</v>
      </c>
      <c r="D16" s="60">
        <v>1190</v>
      </c>
      <c r="E16" s="61">
        <v>3.0446462837405655</v>
      </c>
      <c r="F16" s="60">
        <v>2826</v>
      </c>
      <c r="G16" s="61">
        <v>0.89464070330282608</v>
      </c>
      <c r="H16" s="60">
        <v>31363</v>
      </c>
      <c r="I16" s="61">
        <v>9.9287389871502256</v>
      </c>
      <c r="J16" s="55"/>
      <c r="K16" s="55"/>
      <c r="L16" s="55"/>
      <c r="M16" s="55"/>
      <c r="N16" s="55"/>
    </row>
    <row r="17" spans="1:14" ht="16.8" x14ac:dyDescent="0.4">
      <c r="A17" s="59" t="s">
        <v>144</v>
      </c>
      <c r="B17" s="60">
        <v>12404</v>
      </c>
      <c r="C17" s="61">
        <v>3.731940524830462</v>
      </c>
      <c r="D17" s="60">
        <v>1209</v>
      </c>
      <c r="E17" s="61">
        <v>2.8345681327956487</v>
      </c>
      <c r="F17" s="60">
        <v>1483</v>
      </c>
      <c r="G17" s="61">
        <v>0.44618411789129114</v>
      </c>
      <c r="H17" s="60">
        <v>32066</v>
      </c>
      <c r="I17" s="61">
        <v>9.6475656940675272</v>
      </c>
      <c r="J17" s="55"/>
      <c r="K17" s="55"/>
      <c r="L17" s="55"/>
      <c r="M17" s="55"/>
      <c r="N17" s="55"/>
    </row>
    <row r="18" spans="1:14" ht="16.8" x14ac:dyDescent="0.4">
      <c r="A18" s="59" t="s">
        <v>145</v>
      </c>
      <c r="B18" s="60">
        <v>13060</v>
      </c>
      <c r="C18" s="61">
        <v>3.6997691185427555</v>
      </c>
      <c r="D18" s="60">
        <v>1289</v>
      </c>
      <c r="E18" s="61">
        <v>2.8823792486583186</v>
      </c>
      <c r="F18" s="60">
        <v>3645</v>
      </c>
      <c r="G18" s="61">
        <v>1.0325925296392302</v>
      </c>
      <c r="H18" s="60">
        <v>28820</v>
      </c>
      <c r="I18" s="61">
        <v>8.1644215923738308</v>
      </c>
      <c r="J18" s="55"/>
      <c r="K18" s="55"/>
      <c r="L18" s="55"/>
      <c r="M18" s="55"/>
      <c r="N18" s="55"/>
    </row>
    <row r="19" spans="1:14" ht="16.8" x14ac:dyDescent="0.4">
      <c r="A19" s="59" t="s">
        <v>146</v>
      </c>
      <c r="B19" s="60">
        <v>13874</v>
      </c>
      <c r="C19" s="61">
        <v>3.6837214242094367</v>
      </c>
      <c r="D19" s="60">
        <v>1320</v>
      </c>
      <c r="E19" s="61">
        <v>2.7819342873400914</v>
      </c>
      <c r="F19" s="60">
        <v>5663</v>
      </c>
      <c r="G19" s="61">
        <v>1.503597695350875</v>
      </c>
      <c r="H19" s="60">
        <v>34079</v>
      </c>
      <c r="I19" s="61">
        <v>9.0484029418792975</v>
      </c>
      <c r="J19" s="55"/>
      <c r="K19" s="55"/>
      <c r="L19" s="55"/>
      <c r="M19" s="55"/>
      <c r="N19" s="55"/>
    </row>
    <row r="20" spans="1:14" ht="16.8" x14ac:dyDescent="0.4">
      <c r="A20" s="59" t="s">
        <v>147</v>
      </c>
      <c r="B20" s="60">
        <v>16662</v>
      </c>
      <c r="C20" s="61">
        <v>4.2234349691898618</v>
      </c>
      <c r="D20" s="60">
        <v>1488</v>
      </c>
      <c r="E20" s="61">
        <v>2.9949279446099348</v>
      </c>
      <c r="F20" s="60">
        <v>8170</v>
      </c>
      <c r="G20" s="61">
        <v>2.0709076760461631</v>
      </c>
      <c r="H20" s="60">
        <v>53212</v>
      </c>
      <c r="I20" s="61">
        <v>13.488021940975328</v>
      </c>
      <c r="J20" s="55"/>
      <c r="K20" s="55"/>
      <c r="L20" s="55"/>
      <c r="M20" s="55"/>
      <c r="N20" s="55"/>
    </row>
    <row r="21" spans="1:14" ht="16.8" x14ac:dyDescent="0.4">
      <c r="A21" s="59" t="s">
        <v>148</v>
      </c>
      <c r="B21" s="60">
        <v>19075</v>
      </c>
      <c r="C21" s="61">
        <v>4.6152580552282467</v>
      </c>
      <c r="D21" s="60">
        <v>1674</v>
      </c>
      <c r="E21" s="61">
        <v>2.9710350702825501</v>
      </c>
      <c r="F21" s="60">
        <v>9161</v>
      </c>
      <c r="G21" s="61">
        <v>2.2165336327101421</v>
      </c>
      <c r="H21" s="60">
        <v>57716</v>
      </c>
      <c r="I21" s="61">
        <v>13.964573206582095</v>
      </c>
      <c r="J21" s="55"/>
      <c r="K21" s="55"/>
      <c r="L21" s="55"/>
      <c r="M21" s="55"/>
      <c r="N21" s="55"/>
    </row>
    <row r="22" spans="1:14" ht="16.8" x14ac:dyDescent="0.4">
      <c r="A22" s="59" t="s">
        <v>149</v>
      </c>
      <c r="B22" s="60">
        <v>22530</v>
      </c>
      <c r="C22" s="61">
        <v>5.0688787046348853</v>
      </c>
      <c r="D22" s="60">
        <v>1877</v>
      </c>
      <c r="E22" s="61">
        <v>3.2833053456479147</v>
      </c>
      <c r="F22" s="60">
        <v>7960</v>
      </c>
      <c r="G22" s="61">
        <v>1.7908688188590185</v>
      </c>
      <c r="H22" s="60">
        <v>55932</v>
      </c>
      <c r="I22" s="61">
        <v>12.583778238244047</v>
      </c>
      <c r="J22" s="55"/>
      <c r="K22" s="55"/>
      <c r="L22" s="55"/>
      <c r="M22" s="55"/>
      <c r="N22" s="55"/>
    </row>
    <row r="23" spans="1:14" ht="16.8" x14ac:dyDescent="0.4">
      <c r="A23" s="59" t="s">
        <v>150</v>
      </c>
      <c r="B23" s="60">
        <v>26885</v>
      </c>
      <c r="C23" s="61">
        <v>5.7845567288907249</v>
      </c>
      <c r="D23" s="60">
        <v>2082</v>
      </c>
      <c r="E23" s="61">
        <v>3.5286341372472587</v>
      </c>
      <c r="F23" s="60">
        <v>14127</v>
      </c>
      <c r="G23" s="61">
        <v>3.0395548785210815</v>
      </c>
      <c r="H23" s="60">
        <v>80497</v>
      </c>
      <c r="I23" s="61">
        <v>17.319675023452362</v>
      </c>
      <c r="J23" s="55"/>
      <c r="K23" s="55"/>
      <c r="L23" s="55"/>
      <c r="M23" s="55"/>
      <c r="N23" s="55"/>
    </row>
    <row r="24" spans="1:14" ht="16.8" x14ac:dyDescent="0.4">
      <c r="A24" s="59" t="s">
        <v>151</v>
      </c>
      <c r="B24" s="60">
        <v>29060</v>
      </c>
      <c r="C24" s="61">
        <v>6.0560087026470555</v>
      </c>
      <c r="D24" s="60">
        <v>2220</v>
      </c>
      <c r="E24" s="61">
        <v>3.6920006652253452</v>
      </c>
      <c r="F24" s="60">
        <v>11907</v>
      </c>
      <c r="G24" s="61">
        <v>2.4813797530082069</v>
      </c>
      <c r="H24" s="60">
        <v>70437</v>
      </c>
      <c r="I24" s="61">
        <v>14.67883981377669</v>
      </c>
      <c r="J24" s="55"/>
      <c r="K24" s="55"/>
      <c r="L24" s="55"/>
      <c r="M24" s="55"/>
      <c r="N24" s="55"/>
    </row>
    <row r="25" spans="1:14" ht="16.8" x14ac:dyDescent="0.4">
      <c r="A25" s="59" t="s">
        <v>152</v>
      </c>
      <c r="B25" s="60">
        <v>31040</v>
      </c>
      <c r="C25" s="61">
        <v>6.2668709860428873</v>
      </c>
      <c r="D25" s="60">
        <v>2249</v>
      </c>
      <c r="E25" s="61">
        <v>3.4073176274524655</v>
      </c>
      <c r="F25" s="60">
        <v>6869</v>
      </c>
      <c r="G25" s="61">
        <v>1.3868278609255345</v>
      </c>
      <c r="H25" s="60">
        <v>70715</v>
      </c>
      <c r="I25" s="61">
        <v>14.277119258312588</v>
      </c>
      <c r="J25" s="55"/>
      <c r="K25" s="55"/>
      <c r="L25" s="55"/>
      <c r="M25" s="55"/>
      <c r="N25" s="55"/>
    </row>
    <row r="26" spans="1:14" ht="16.8" x14ac:dyDescent="0.4">
      <c r="A26" s="59" t="s">
        <v>153</v>
      </c>
      <c r="B26" s="60">
        <v>31511</v>
      </c>
      <c r="C26" s="61">
        <v>6.136167577683052</v>
      </c>
      <c r="D26" s="60">
        <v>2243</v>
      </c>
      <c r="E26" s="61">
        <v>3.2219141876265853</v>
      </c>
      <c r="F26" s="60">
        <v>5461</v>
      </c>
      <c r="G26" s="61">
        <v>1.0634258240527799</v>
      </c>
      <c r="H26" s="60">
        <v>74371</v>
      </c>
      <c r="I26" s="61">
        <v>14.482336927417927</v>
      </c>
      <c r="J26" s="55"/>
      <c r="K26" s="55"/>
      <c r="L26" s="55"/>
      <c r="M26" s="55"/>
      <c r="N26" s="55"/>
    </row>
    <row r="27" spans="1:14" ht="16.8" x14ac:dyDescent="0.4">
      <c r="A27" s="59" t="s">
        <v>154</v>
      </c>
      <c r="B27" s="60">
        <v>31847</v>
      </c>
      <c r="C27" s="61">
        <v>5.913877659406551</v>
      </c>
      <c r="D27" s="60">
        <v>2209</v>
      </c>
      <c r="E27" s="61">
        <v>2.9638276176675791</v>
      </c>
      <c r="F27" s="60">
        <v>-57</v>
      </c>
      <c r="G27" s="61">
        <v>-1.0584702690557146E-2</v>
      </c>
      <c r="H27" s="60">
        <v>87611</v>
      </c>
      <c r="I27" s="61">
        <v>16.269059428463194</v>
      </c>
      <c r="J27" s="55"/>
      <c r="K27" s="55"/>
      <c r="L27" s="55"/>
      <c r="M27" s="55"/>
      <c r="N27" s="55"/>
    </row>
    <row r="28" spans="1:14" ht="16.8" x14ac:dyDescent="0.4">
      <c r="A28" s="59" t="s">
        <v>155</v>
      </c>
      <c r="B28" s="60">
        <v>32814</v>
      </c>
      <c r="C28" s="61">
        <v>5.6898022596910787</v>
      </c>
      <c r="D28" s="60">
        <v>2149</v>
      </c>
      <c r="E28" s="61">
        <v>2.7502271592930545</v>
      </c>
      <c r="F28" s="60">
        <v>-9344</v>
      </c>
      <c r="G28" s="61">
        <v>-1.6202082134013969</v>
      </c>
      <c r="H28" s="60">
        <v>65690</v>
      </c>
      <c r="I28" s="61">
        <v>11.390355044770736</v>
      </c>
      <c r="J28" s="55"/>
      <c r="K28" s="55"/>
      <c r="L28" s="55"/>
      <c r="M28" s="55"/>
      <c r="N28" s="55"/>
    </row>
    <row r="29" spans="1:14" ht="16.8" x14ac:dyDescent="0.4">
      <c r="A29" s="59" t="s">
        <v>156</v>
      </c>
      <c r="B29" s="60">
        <v>32446</v>
      </c>
      <c r="C29" s="61">
        <v>5.3682991396426214</v>
      </c>
      <c r="D29" s="60">
        <v>1812</v>
      </c>
      <c r="E29" s="61">
        <v>2.2461324871082904</v>
      </c>
      <c r="F29" s="60">
        <v>-11195</v>
      </c>
      <c r="G29" s="61">
        <v>-1.8522501654533421</v>
      </c>
      <c r="H29" s="60">
        <v>69068</v>
      </c>
      <c r="I29" s="61">
        <v>11.427531436135011</v>
      </c>
      <c r="J29" s="55"/>
      <c r="K29" s="55"/>
      <c r="L29" s="55"/>
      <c r="M29" s="55"/>
      <c r="N29" s="55"/>
    </row>
    <row r="30" spans="1:14" ht="16.8" x14ac:dyDescent="0.4">
      <c r="A30" s="59" t="s">
        <v>157</v>
      </c>
      <c r="B30" s="60">
        <v>37863</v>
      </c>
      <c r="C30" s="61">
        <v>6.0542053086024943</v>
      </c>
      <c r="D30" s="60">
        <v>1812</v>
      </c>
      <c r="E30" s="61">
        <v>2.2190925234217134</v>
      </c>
      <c r="F30" s="60">
        <v>-10401</v>
      </c>
      <c r="G30" s="61">
        <v>-1.6630956188039656</v>
      </c>
      <c r="H30" s="60">
        <v>81194</v>
      </c>
      <c r="I30" s="61">
        <v>12.982731052126638</v>
      </c>
      <c r="J30" s="55"/>
      <c r="K30" s="55"/>
      <c r="L30" s="55"/>
      <c r="M30" s="55"/>
      <c r="N30" s="55"/>
    </row>
    <row r="31" spans="1:14" ht="16.8" x14ac:dyDescent="0.4">
      <c r="A31" s="59" t="s">
        <v>158</v>
      </c>
      <c r="B31" s="60">
        <v>71597</v>
      </c>
      <c r="C31" s="61">
        <v>11.462856227985911</v>
      </c>
      <c r="D31" s="60">
        <v>2076</v>
      </c>
      <c r="E31" s="61">
        <v>2.5505252165366423</v>
      </c>
      <c r="F31" s="60">
        <v>22732</v>
      </c>
      <c r="G31" s="61">
        <v>3.6394492475184115</v>
      </c>
      <c r="H31" s="60">
        <v>129587</v>
      </c>
      <c r="I31" s="61">
        <v>20.747198206852385</v>
      </c>
      <c r="J31" s="55"/>
      <c r="K31" s="55"/>
      <c r="L31" s="55"/>
      <c r="M31" s="55"/>
      <c r="N31" s="55"/>
    </row>
    <row r="32" spans="1:14" ht="16.8" x14ac:dyDescent="0.4">
      <c r="A32" s="59" t="s">
        <v>159</v>
      </c>
      <c r="B32" s="60">
        <v>90345</v>
      </c>
      <c r="C32" s="61">
        <v>14.048359508630073</v>
      </c>
      <c r="D32" s="60">
        <v>2199</v>
      </c>
      <c r="E32" s="61">
        <v>2.4998578980276247</v>
      </c>
      <c r="F32" s="60">
        <v>37076</v>
      </c>
      <c r="G32" s="61">
        <v>5.7651998134038251</v>
      </c>
      <c r="H32" s="60">
        <v>137076</v>
      </c>
      <c r="I32" s="61">
        <v>21.314881044938581</v>
      </c>
      <c r="J32" s="55"/>
      <c r="K32" s="55"/>
      <c r="L32" s="55"/>
      <c r="M32" s="55"/>
      <c r="N32" s="55"/>
    </row>
    <row r="33" spans="1:14" ht="16.8" x14ac:dyDescent="0.4">
      <c r="A33" s="59" t="s">
        <v>160</v>
      </c>
      <c r="B33" s="60">
        <v>107454.40833578701</v>
      </c>
      <c r="C33" s="61">
        <v>15.407858952650846</v>
      </c>
      <c r="D33" s="60">
        <v>2527.1428320199998</v>
      </c>
      <c r="E33" s="61">
        <v>2.4420215250424486</v>
      </c>
      <c r="F33" s="60">
        <v>55780.8634154436</v>
      </c>
      <c r="G33" s="61">
        <v>7.99840312811064</v>
      </c>
      <c r="H33" s="60">
        <v>147340.02542671899</v>
      </c>
      <c r="I33" s="61">
        <v>21.127046949629911</v>
      </c>
      <c r="J33" s="55"/>
      <c r="K33" s="55"/>
      <c r="L33" s="55"/>
      <c r="M33" s="55"/>
      <c r="N33" s="55"/>
    </row>
    <row r="34" spans="1:14" ht="16.8" x14ac:dyDescent="0.4">
      <c r="A34" s="59" t="s">
        <v>161</v>
      </c>
      <c r="B34" s="66">
        <v>132095.81968684</v>
      </c>
      <c r="C34" s="67">
        <v>16.994187532077703</v>
      </c>
      <c r="D34" s="66">
        <v>4231.7802569599999</v>
      </c>
      <c r="E34" s="67">
        <v>3.9959620289459021</v>
      </c>
      <c r="F34" s="66">
        <v>74872.940345748706</v>
      </c>
      <c r="G34" s="67">
        <v>9.6324379706353671</v>
      </c>
      <c r="H34" s="66">
        <v>165465.151484598</v>
      </c>
      <c r="I34" s="67">
        <v>21.287167307937477</v>
      </c>
      <c r="J34" s="55"/>
      <c r="K34" s="55"/>
      <c r="L34" s="55"/>
      <c r="M34" s="55"/>
      <c r="N34" s="55"/>
    </row>
    <row r="35" spans="1:14" ht="16.8" x14ac:dyDescent="0.4">
      <c r="A35" s="72" t="s">
        <v>1</v>
      </c>
      <c r="B35" s="69">
        <v>154615.65207269715</v>
      </c>
      <c r="C35" s="70">
        <v>18.931756100489427</v>
      </c>
      <c r="D35" s="69">
        <v>6086.7470891026805</v>
      </c>
      <c r="E35" s="70">
        <v>5.4913879510572494</v>
      </c>
      <c r="F35" s="69">
        <v>96832.844783615292</v>
      </c>
      <c r="G35" s="70">
        <v>11.856599091908326</v>
      </c>
      <c r="H35" s="69">
        <v>184169.55490158801</v>
      </c>
      <c r="I35" s="70">
        <v>22.550453642902905</v>
      </c>
      <c r="J35" s="74"/>
      <c r="K35" s="74"/>
      <c r="L35" s="55"/>
      <c r="M35" s="55"/>
      <c r="N35" s="55"/>
    </row>
    <row r="36" spans="1:14" ht="16.8" x14ac:dyDescent="0.4">
      <c r="A36" s="72" t="s">
        <v>162</v>
      </c>
      <c r="B36" s="69">
        <v>166033.05094128998</v>
      </c>
      <c r="C36" s="70">
        <v>19.227915569344525</v>
      </c>
      <c r="D36" s="69">
        <v>6887.2038262200003</v>
      </c>
      <c r="E36" s="70">
        <v>5.8105003220621079</v>
      </c>
      <c r="F36" s="69">
        <v>110522.71553741999</v>
      </c>
      <c r="G36" s="70">
        <v>12.799388018230456</v>
      </c>
      <c r="H36" s="69">
        <v>197879.85480239801</v>
      </c>
      <c r="I36" s="70">
        <v>22.916022559629184</v>
      </c>
      <c r="J36" s="74"/>
      <c r="K36" s="74"/>
      <c r="L36" s="55"/>
      <c r="M36" s="55"/>
      <c r="N36" s="55"/>
    </row>
    <row r="37" spans="1:14" ht="16.8" x14ac:dyDescent="0.4">
      <c r="A37" s="72" t="s">
        <v>163</v>
      </c>
      <c r="B37" s="69">
        <v>178075.88881806997</v>
      </c>
      <c r="C37" s="70">
        <v>19.69430312077748</v>
      </c>
      <c r="D37" s="69">
        <v>7373.2657253799998</v>
      </c>
      <c r="E37" s="70">
        <v>6.0805947841658954</v>
      </c>
      <c r="F37" s="69">
        <v>121934.71103413</v>
      </c>
      <c r="G37" s="70">
        <v>13.485369501673302</v>
      </c>
      <c r="H37" s="69">
        <v>212188.27963160002</v>
      </c>
      <c r="I37" s="70">
        <v>23.466963020526435</v>
      </c>
      <c r="J37" s="74"/>
      <c r="K37" s="74"/>
      <c r="L37" s="55"/>
      <c r="M37" s="55"/>
      <c r="N37" s="55"/>
    </row>
    <row r="38" spans="1:14" ht="16.8" x14ac:dyDescent="0.4">
      <c r="A38" s="72" t="s">
        <v>164</v>
      </c>
      <c r="B38" s="69">
        <v>187732.17315401</v>
      </c>
      <c r="C38" s="70">
        <v>19.884776311196909</v>
      </c>
      <c r="D38" s="69">
        <v>7958.5018051199995</v>
      </c>
      <c r="E38" s="70">
        <v>6.4363181108031675</v>
      </c>
      <c r="F38" s="69">
        <v>130965.18046933001</v>
      </c>
      <c r="G38" s="70">
        <v>13.87196064710624</v>
      </c>
      <c r="H38" s="69">
        <v>223542.75454170999</v>
      </c>
      <c r="I38" s="70">
        <v>23.677868291675669</v>
      </c>
      <c r="J38" s="74"/>
      <c r="K38" s="74"/>
      <c r="L38" s="55"/>
      <c r="M38" s="55"/>
      <c r="N38" s="55"/>
    </row>
    <row r="39" spans="1:14" ht="16.8" x14ac:dyDescent="0.4">
      <c r="A39" s="72" t="s">
        <v>165</v>
      </c>
      <c r="B39" s="69">
        <v>199153.36385997999</v>
      </c>
      <c r="C39" s="70">
        <v>20.247393641722244</v>
      </c>
      <c r="D39" s="69">
        <v>8629.1966034199995</v>
      </c>
      <c r="E39" s="70">
        <v>6.7616507401164716</v>
      </c>
      <c r="F39" s="69">
        <v>139496.6652854</v>
      </c>
      <c r="G39" s="70">
        <v>14.182255519052461</v>
      </c>
      <c r="H39" s="69">
        <v>231574.40882413101</v>
      </c>
      <c r="I39" s="70">
        <v>23.543555187487904</v>
      </c>
      <c r="J39" s="74"/>
      <c r="K39" s="74"/>
      <c r="L39" s="55"/>
      <c r="M39" s="55"/>
      <c r="N39" s="55"/>
    </row>
    <row r="40" spans="1:14" ht="16.8" x14ac:dyDescent="0.4">
      <c r="A40" s="5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4" ht="16.8" x14ac:dyDescent="0.4">
      <c r="A41" s="5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1:14" ht="16.8" x14ac:dyDescent="0.4">
      <c r="A42" s="5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1:14" ht="16.8" x14ac:dyDescent="0.4">
      <c r="A43" s="5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  <row r="44" spans="1:14" ht="16.8" x14ac:dyDescent="0.4">
      <c r="A44" s="5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</row>
    <row r="45" spans="1:14" ht="16.8" x14ac:dyDescent="0.4">
      <c r="A45" s="5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</row>
    <row r="46" spans="1:14" ht="16.8" x14ac:dyDescent="0.4">
      <c r="A46" s="5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1:14" ht="16.8" x14ac:dyDescent="0.4">
      <c r="A47" s="5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spans="1:14" ht="16.8" x14ac:dyDescent="0.4">
      <c r="A48" s="5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ht="16.8" x14ac:dyDescent="0.4">
      <c r="A49" s="5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1:14" ht="16.8" x14ac:dyDescent="0.4">
      <c r="A50" s="5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4" ht="16.8" x14ac:dyDescent="0.4">
      <c r="A51" s="5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 ht="16.8" x14ac:dyDescent="0.4">
      <c r="A52" s="5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1:14" ht="16.8" x14ac:dyDescent="0.4">
      <c r="A53" s="5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1:14" ht="16.8" x14ac:dyDescent="0.4">
      <c r="A54" s="5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4" ht="14.25" customHeight="1" x14ac:dyDescent="0.4">
      <c r="A55" s="5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</row>
    <row r="56" spans="1:14" ht="14.25" customHeight="1" x14ac:dyDescent="0.4">
      <c r="A56" s="5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 ht="14.25" customHeight="1" x14ac:dyDescent="0.4">
      <c r="A57" s="59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ht="14.25" customHeight="1" x14ac:dyDescent="0.4">
      <c r="A58" s="59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 ht="14.25" customHeight="1" x14ac:dyDescent="0.4">
      <c r="A59" s="59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</row>
    <row r="60" spans="1:14" ht="14.25" customHeight="1" x14ac:dyDescent="0.4">
      <c r="A60" s="5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</row>
    <row r="61" spans="1:14" ht="14.25" customHeight="1" x14ac:dyDescent="0.4">
      <c r="A61" s="59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</row>
  </sheetData>
  <mergeCells count="4">
    <mergeCell ref="B6:C6"/>
    <mergeCell ref="D6:E6"/>
    <mergeCell ref="F6:G6"/>
    <mergeCell ref="H6:I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5AC5-C991-4ABD-8550-D8BED6C213FC}">
  <dimension ref="A2:P55"/>
  <sheetViews>
    <sheetView showGridLines="0" zoomScale="120" zoomScaleNormal="120" workbookViewId="0">
      <selection activeCell="F42" sqref="F42"/>
    </sheetView>
  </sheetViews>
  <sheetFormatPr defaultColWidth="9.33203125" defaultRowHeight="12.6" outlineLevelRow="1" x14ac:dyDescent="0.4"/>
  <cols>
    <col min="1" max="1" width="14.25" style="22" customWidth="1"/>
    <col min="2" max="2" width="16.75" style="20" customWidth="1"/>
    <col min="3" max="3" width="14" style="20" customWidth="1"/>
    <col min="4" max="4" width="14.33203125" style="20" customWidth="1"/>
    <col min="5" max="5" width="13" style="20" customWidth="1"/>
    <col min="6" max="6" width="13.33203125" style="20" customWidth="1"/>
    <col min="7" max="7" width="9.75" style="20" customWidth="1"/>
    <col min="8" max="8" width="7.5" style="20" bestFit="1" customWidth="1"/>
    <col min="9" max="9" width="12.5" style="20" customWidth="1"/>
    <col min="10" max="10" width="22.1640625" style="20" customWidth="1"/>
    <col min="11" max="11" width="6.6640625" style="20" bestFit="1" customWidth="1"/>
    <col min="12" max="12" width="3.75" style="20" bestFit="1" customWidth="1"/>
    <col min="13" max="13" width="11.6640625" style="20" customWidth="1"/>
    <col min="14" max="14" width="11.6640625" style="20" hidden="1" customWidth="1"/>
    <col min="15" max="15" width="11.6640625" style="20" customWidth="1"/>
    <col min="16" max="16" width="13" style="20" bestFit="1" customWidth="1"/>
    <col min="17" max="17" width="11.6640625" style="20" bestFit="1" customWidth="1"/>
    <col min="18" max="16384" width="9.33203125" style="20"/>
  </cols>
  <sheetData>
    <row r="2" spans="1:16" ht="16.8" x14ac:dyDescent="0.4">
      <c r="A2" s="51" t="s">
        <v>174</v>
      </c>
    </row>
    <row r="3" spans="1:16" ht="16.8" x14ac:dyDescent="0.4">
      <c r="A3" s="51" t="s">
        <v>175</v>
      </c>
    </row>
    <row r="4" spans="1:16" outlineLevel="1" x14ac:dyDescent="0.4"/>
    <row r="5" spans="1:16" s="17" customFormat="1" ht="26.25" customHeight="1" x14ac:dyDescent="0.4">
      <c r="A5" s="53"/>
      <c r="B5" s="77" t="s">
        <v>54</v>
      </c>
      <c r="C5" s="77" t="s">
        <v>62</v>
      </c>
      <c r="D5" s="92" t="s">
        <v>127</v>
      </c>
      <c r="E5" s="92"/>
      <c r="F5" s="92" t="s">
        <v>128</v>
      </c>
      <c r="G5" s="92"/>
      <c r="H5" s="92" t="s">
        <v>129</v>
      </c>
      <c r="I5" s="92"/>
      <c r="J5" s="77" t="s">
        <v>130</v>
      </c>
      <c r="K5" s="54"/>
      <c r="L5" s="54"/>
      <c r="M5" s="54"/>
      <c r="N5" s="54"/>
      <c r="O5" s="54"/>
      <c r="P5" s="54"/>
    </row>
    <row r="6" spans="1:16" s="18" customFormat="1" ht="16.8" x14ac:dyDescent="0.4">
      <c r="A6" s="56"/>
      <c r="B6" s="78" t="s">
        <v>131</v>
      </c>
      <c r="C6" s="78" t="s">
        <v>131</v>
      </c>
      <c r="D6" s="78" t="s">
        <v>131</v>
      </c>
      <c r="E6" s="78" t="s">
        <v>132</v>
      </c>
      <c r="F6" s="78" t="s">
        <v>131</v>
      </c>
      <c r="G6" s="78" t="s">
        <v>132</v>
      </c>
      <c r="H6" s="78" t="s">
        <v>131</v>
      </c>
      <c r="I6" s="78" t="s">
        <v>132</v>
      </c>
      <c r="J6" s="78" t="s">
        <v>131</v>
      </c>
      <c r="K6" s="79"/>
      <c r="L6" s="79"/>
      <c r="M6" s="79"/>
      <c r="N6" s="79"/>
      <c r="O6" s="79"/>
      <c r="P6" s="79"/>
    </row>
    <row r="7" spans="1:16" ht="16.8" x14ac:dyDescent="0.4">
      <c r="A7" s="59" t="s">
        <v>134</v>
      </c>
      <c r="B7" s="60" t="s">
        <v>135</v>
      </c>
      <c r="C7" s="60" t="s">
        <v>135</v>
      </c>
      <c r="D7" s="60" t="s">
        <v>135</v>
      </c>
      <c r="E7" s="60" t="s">
        <v>135</v>
      </c>
      <c r="F7" s="60" t="s">
        <v>135</v>
      </c>
      <c r="G7" s="60" t="s">
        <v>135</v>
      </c>
      <c r="H7" s="60" t="s">
        <v>135</v>
      </c>
      <c r="I7" s="60" t="s">
        <v>135</v>
      </c>
      <c r="J7" s="80">
        <v>203428</v>
      </c>
      <c r="K7" s="55"/>
      <c r="L7" s="55"/>
      <c r="M7" s="55"/>
      <c r="N7" s="55"/>
      <c r="O7" s="55"/>
      <c r="P7" s="55"/>
    </row>
    <row r="8" spans="1:16" ht="16.8" x14ac:dyDescent="0.4">
      <c r="A8" s="59" t="s">
        <v>136</v>
      </c>
      <c r="B8" s="60" t="s">
        <v>135</v>
      </c>
      <c r="C8" s="60" t="s">
        <v>135</v>
      </c>
      <c r="D8" s="60" t="s">
        <v>135</v>
      </c>
      <c r="E8" s="60" t="s">
        <v>135</v>
      </c>
      <c r="F8" s="60" t="s">
        <v>135</v>
      </c>
      <c r="G8" s="60" t="s">
        <v>135</v>
      </c>
      <c r="H8" s="60" t="s">
        <v>135</v>
      </c>
      <c r="I8" s="60" t="s">
        <v>135</v>
      </c>
      <c r="J8" s="80">
        <v>214695</v>
      </c>
      <c r="K8" s="55"/>
      <c r="L8" s="55"/>
      <c r="M8" s="55"/>
      <c r="N8" s="55"/>
      <c r="O8" s="55"/>
      <c r="P8" s="55"/>
    </row>
    <row r="9" spans="1:16" ht="16.8" x14ac:dyDescent="0.4">
      <c r="A9" s="59" t="s">
        <v>137</v>
      </c>
      <c r="B9" s="60" t="s">
        <v>135</v>
      </c>
      <c r="C9" s="60" t="s">
        <v>135</v>
      </c>
      <c r="D9" s="60" t="s">
        <v>135</v>
      </c>
      <c r="E9" s="60" t="s">
        <v>135</v>
      </c>
      <c r="F9" s="60" t="s">
        <v>135</v>
      </c>
      <c r="G9" s="60" t="s">
        <v>135</v>
      </c>
      <c r="H9" s="60" t="s">
        <v>135</v>
      </c>
      <c r="I9" s="60" t="s">
        <v>135</v>
      </c>
      <c r="J9" s="80">
        <v>226441</v>
      </c>
      <c r="K9" s="55"/>
      <c r="L9" s="55"/>
      <c r="M9" s="55"/>
      <c r="N9" s="55"/>
      <c r="O9" s="55"/>
      <c r="P9" s="55"/>
    </row>
    <row r="10" spans="1:16" ht="16.8" x14ac:dyDescent="0.4">
      <c r="A10" s="59" t="s">
        <v>138</v>
      </c>
      <c r="B10" s="66">
        <v>40271</v>
      </c>
      <c r="C10" s="66">
        <v>37763</v>
      </c>
      <c r="D10" s="66">
        <v>2508</v>
      </c>
      <c r="E10" s="81">
        <v>1.0377401429168442</v>
      </c>
      <c r="F10" s="66">
        <v>5460</v>
      </c>
      <c r="G10" s="81">
        <v>2.2591950479768621</v>
      </c>
      <c r="H10" s="66">
        <v>523</v>
      </c>
      <c r="I10" s="81">
        <v>0.21640274910108034</v>
      </c>
      <c r="J10" s="80">
        <v>241679</v>
      </c>
      <c r="K10" s="55"/>
      <c r="L10" s="55"/>
      <c r="M10" s="55"/>
      <c r="N10" s="55"/>
      <c r="O10" s="55"/>
      <c r="P10" s="55"/>
    </row>
    <row r="11" spans="1:16" ht="16.8" x14ac:dyDescent="0.4">
      <c r="A11" s="59" t="s">
        <v>139</v>
      </c>
      <c r="B11" s="66">
        <v>43960</v>
      </c>
      <c r="C11" s="66">
        <v>41731</v>
      </c>
      <c r="D11" s="66">
        <v>2229</v>
      </c>
      <c r="E11" s="81">
        <v>0.8735489837987821</v>
      </c>
      <c r="F11" s="66">
        <v>5365</v>
      </c>
      <c r="G11" s="81">
        <v>2.102552847949962</v>
      </c>
      <c r="H11" s="66">
        <v>1081</v>
      </c>
      <c r="I11" s="81">
        <v>0.42364578352915355</v>
      </c>
      <c r="J11" s="80">
        <v>255166</v>
      </c>
      <c r="K11" s="55"/>
      <c r="L11" s="55"/>
      <c r="M11" s="55"/>
      <c r="N11" s="55"/>
      <c r="O11" s="55"/>
      <c r="P11" s="55"/>
    </row>
    <row r="12" spans="1:16" ht="16.8" x14ac:dyDescent="0.4">
      <c r="A12" s="59" t="s">
        <v>140</v>
      </c>
      <c r="B12" s="66">
        <v>43666</v>
      </c>
      <c r="C12" s="66">
        <v>41320</v>
      </c>
      <c r="D12" s="66">
        <v>2346</v>
      </c>
      <c r="E12" s="81">
        <v>0.88664812239221147</v>
      </c>
      <c r="F12" s="66">
        <v>6080</v>
      </c>
      <c r="G12" s="81">
        <v>2.2978774868476748</v>
      </c>
      <c r="H12" s="66">
        <v>16</v>
      </c>
      <c r="I12" s="81">
        <v>6.0470460180201968E-3</v>
      </c>
      <c r="J12" s="80">
        <v>264592</v>
      </c>
      <c r="K12" s="55"/>
      <c r="L12" s="55"/>
      <c r="M12" s="55"/>
      <c r="N12" s="55"/>
      <c r="O12" s="55"/>
      <c r="P12" s="55"/>
    </row>
    <row r="13" spans="1:16" ht="16.8" x14ac:dyDescent="0.4">
      <c r="A13" s="59" t="s">
        <v>141</v>
      </c>
      <c r="B13" s="66">
        <v>45865</v>
      </c>
      <c r="C13" s="66">
        <v>44209</v>
      </c>
      <c r="D13" s="66">
        <v>1656</v>
      </c>
      <c r="E13" s="81">
        <v>0.59329533281503588</v>
      </c>
      <c r="F13" s="66">
        <v>6697</v>
      </c>
      <c r="G13" s="81">
        <v>2.3993350506414828</v>
      </c>
      <c r="H13" s="66">
        <v>-747</v>
      </c>
      <c r="I13" s="81">
        <v>-0.26762778599808684</v>
      </c>
      <c r="J13" s="80">
        <v>279119</v>
      </c>
      <c r="K13" s="55"/>
      <c r="L13" s="55"/>
      <c r="M13" s="55"/>
      <c r="N13" s="55"/>
      <c r="O13" s="55"/>
      <c r="P13" s="55"/>
    </row>
    <row r="14" spans="1:16" ht="16.8" x14ac:dyDescent="0.4">
      <c r="A14" s="59" t="s">
        <v>142</v>
      </c>
      <c r="B14" s="66">
        <v>47875</v>
      </c>
      <c r="C14" s="66">
        <v>46681</v>
      </c>
      <c r="D14" s="66">
        <v>1194</v>
      </c>
      <c r="E14" s="81">
        <v>0.3978647259931623</v>
      </c>
      <c r="F14" s="66">
        <v>6706</v>
      </c>
      <c r="G14" s="81">
        <v>2.2345735783167058</v>
      </c>
      <c r="H14" s="66">
        <v>-1048</v>
      </c>
      <c r="I14" s="81">
        <v>-0.34921460036920782</v>
      </c>
      <c r="J14" s="80">
        <v>300102</v>
      </c>
      <c r="K14" s="55"/>
      <c r="L14" s="55"/>
      <c r="M14" s="55"/>
      <c r="N14" s="55"/>
      <c r="O14" s="55"/>
      <c r="P14" s="55"/>
    </row>
    <row r="15" spans="1:16" ht="16.8" x14ac:dyDescent="0.4">
      <c r="A15" s="59" t="s">
        <v>143</v>
      </c>
      <c r="B15" s="66">
        <v>48130</v>
      </c>
      <c r="C15" s="66">
        <v>47841</v>
      </c>
      <c r="D15" s="66">
        <v>289</v>
      </c>
      <c r="E15" s="81">
        <v>9.14901497715912E-2</v>
      </c>
      <c r="F15" s="66">
        <v>6937</v>
      </c>
      <c r="G15" s="81">
        <v>2.1960801694308931</v>
      </c>
      <c r="H15" s="66">
        <v>-2178</v>
      </c>
      <c r="I15" s="81">
        <v>-0.68950015987033098</v>
      </c>
      <c r="J15" s="80">
        <v>315881</v>
      </c>
      <c r="K15" s="55"/>
      <c r="L15" s="55"/>
      <c r="M15" s="55"/>
      <c r="N15" s="55"/>
      <c r="O15" s="55"/>
      <c r="P15" s="55"/>
    </row>
    <row r="16" spans="1:16" ht="16.8" x14ac:dyDescent="0.4">
      <c r="A16" s="59" t="s">
        <v>144</v>
      </c>
      <c r="B16" s="66">
        <v>51524</v>
      </c>
      <c r="C16" s="66">
        <v>49071</v>
      </c>
      <c r="D16" s="66">
        <v>2453</v>
      </c>
      <c r="E16" s="81">
        <v>0.73802403316745591</v>
      </c>
      <c r="F16" s="66">
        <v>8318</v>
      </c>
      <c r="G16" s="81">
        <v>2.5026024899661223</v>
      </c>
      <c r="H16" s="66">
        <v>-1217</v>
      </c>
      <c r="I16" s="81">
        <v>-0.36615379060937375</v>
      </c>
      <c r="J16" s="80">
        <v>332374</v>
      </c>
      <c r="K16" s="55"/>
      <c r="L16" s="55"/>
      <c r="M16" s="55"/>
      <c r="N16" s="55"/>
      <c r="O16" s="55"/>
      <c r="P16" s="55"/>
    </row>
    <row r="17" spans="1:16" ht="16.8" x14ac:dyDescent="0.4">
      <c r="A17" s="59" t="s">
        <v>145</v>
      </c>
      <c r="B17" s="66">
        <v>54348</v>
      </c>
      <c r="C17" s="66">
        <v>51489</v>
      </c>
      <c r="D17" s="66">
        <v>2859</v>
      </c>
      <c r="E17" s="81">
        <v>0.80992648621085284</v>
      </c>
      <c r="F17" s="66">
        <v>9706</v>
      </c>
      <c r="G17" s="81">
        <v>2.7496140171957109</v>
      </c>
      <c r="H17" s="66">
        <v>-2121</v>
      </c>
      <c r="I17" s="81">
        <v>-0.60085836909871249</v>
      </c>
      <c r="J17" s="80">
        <v>352995</v>
      </c>
      <c r="K17" s="55"/>
      <c r="L17" s="55"/>
      <c r="M17" s="55"/>
      <c r="N17" s="55"/>
      <c r="O17" s="55"/>
      <c r="P17" s="55"/>
    </row>
    <row r="18" spans="1:16" ht="16.8" x14ac:dyDescent="0.4">
      <c r="A18" s="59" t="s">
        <v>146</v>
      </c>
      <c r="B18" s="66">
        <v>57709</v>
      </c>
      <c r="C18" s="66">
        <v>55592</v>
      </c>
      <c r="D18" s="66">
        <v>2117</v>
      </c>
      <c r="E18" s="81">
        <v>0.56209011496694372</v>
      </c>
      <c r="F18" s="66">
        <v>11138</v>
      </c>
      <c r="G18" s="81">
        <v>2.957279027161936</v>
      </c>
      <c r="H18" s="66">
        <v>-3757</v>
      </c>
      <c r="I18" s="81">
        <v>-0.99753073308021145</v>
      </c>
      <c r="J18" s="80">
        <v>376630</v>
      </c>
      <c r="K18" s="55"/>
      <c r="L18" s="55"/>
      <c r="M18" s="55"/>
      <c r="N18" s="55"/>
      <c r="O18" s="55"/>
      <c r="P18" s="55"/>
    </row>
    <row r="19" spans="1:16" ht="16.8" x14ac:dyDescent="0.4">
      <c r="A19" s="59" t="s">
        <v>147</v>
      </c>
      <c r="B19" s="66">
        <v>61021</v>
      </c>
      <c r="C19" s="66">
        <v>60400</v>
      </c>
      <c r="D19" s="66">
        <v>621</v>
      </c>
      <c r="E19" s="81">
        <v>0.15740926154524693</v>
      </c>
      <c r="F19" s="66">
        <v>13268</v>
      </c>
      <c r="G19" s="81">
        <v>3.363133787733231</v>
      </c>
      <c r="H19" s="66">
        <v>-7104</v>
      </c>
      <c r="I19" s="81">
        <v>-1.8007011175804093</v>
      </c>
      <c r="J19" s="80">
        <v>394513</v>
      </c>
      <c r="K19" s="55"/>
      <c r="L19" s="55"/>
      <c r="M19" s="55"/>
      <c r="N19" s="55"/>
      <c r="O19" s="55"/>
      <c r="P19" s="55"/>
    </row>
    <row r="20" spans="1:16" ht="16.8" x14ac:dyDescent="0.4">
      <c r="A20" s="59" t="s">
        <v>148</v>
      </c>
      <c r="B20" s="66">
        <v>64699</v>
      </c>
      <c r="C20" s="66">
        <v>62002</v>
      </c>
      <c r="D20" s="66">
        <v>3734</v>
      </c>
      <c r="E20" s="81">
        <v>0.90345339859618734</v>
      </c>
      <c r="F20" s="66">
        <v>16340</v>
      </c>
      <c r="G20" s="81">
        <v>3.9535159435087577</v>
      </c>
      <c r="H20" s="66">
        <v>-6089</v>
      </c>
      <c r="I20" s="81">
        <v>-1.4732532790712867</v>
      </c>
      <c r="J20" s="80">
        <v>413303</v>
      </c>
      <c r="K20" s="55"/>
      <c r="L20" s="55"/>
      <c r="M20" s="55"/>
      <c r="N20" s="55"/>
      <c r="O20" s="55"/>
      <c r="P20" s="55"/>
    </row>
    <row r="21" spans="1:16" ht="16.8" x14ac:dyDescent="0.4">
      <c r="A21" s="59" t="s">
        <v>149</v>
      </c>
      <c r="B21" s="66">
        <v>67492</v>
      </c>
      <c r="C21" s="66">
        <v>66754</v>
      </c>
      <c r="D21" s="66">
        <v>1143</v>
      </c>
      <c r="E21" s="81">
        <v>0.25715616331103747</v>
      </c>
      <c r="F21" s="66">
        <v>14855</v>
      </c>
      <c r="G21" s="81">
        <v>3.3421301889636585</v>
      </c>
      <c r="H21" s="66">
        <v>-6475</v>
      </c>
      <c r="I21" s="81">
        <v>-1.4567682917226312</v>
      </c>
      <c r="J21" s="80">
        <v>444477</v>
      </c>
      <c r="K21" s="55"/>
      <c r="L21" s="55"/>
      <c r="M21" s="55"/>
      <c r="N21" s="55"/>
      <c r="O21" s="55"/>
      <c r="P21" s="55"/>
    </row>
    <row r="22" spans="1:16" ht="16.8" x14ac:dyDescent="0.4">
      <c r="A22" s="59" t="s">
        <v>150</v>
      </c>
      <c r="B22" s="66">
        <v>70226</v>
      </c>
      <c r="C22" s="66">
        <v>68917</v>
      </c>
      <c r="D22" s="66">
        <v>1301</v>
      </c>
      <c r="E22" s="81">
        <v>0.27992219841126403</v>
      </c>
      <c r="F22" s="66">
        <v>13067</v>
      </c>
      <c r="G22" s="81">
        <v>2.8114860619830799</v>
      </c>
      <c r="H22" s="66">
        <v>-5532</v>
      </c>
      <c r="I22" s="81">
        <v>-1.1902610312153057</v>
      </c>
      <c r="J22" s="80">
        <v>464772</v>
      </c>
      <c r="K22" s="55"/>
      <c r="L22" s="55"/>
      <c r="M22" s="55"/>
      <c r="N22" s="55"/>
      <c r="O22" s="55"/>
      <c r="P22" s="55"/>
    </row>
    <row r="23" spans="1:16" ht="16.8" x14ac:dyDescent="0.4">
      <c r="A23" s="59" t="s">
        <v>151</v>
      </c>
      <c r="B23" s="66">
        <v>70349</v>
      </c>
      <c r="C23" s="66">
        <v>68869</v>
      </c>
      <c r="D23" s="66">
        <v>1699</v>
      </c>
      <c r="E23" s="81">
        <v>0.35406602841697682</v>
      </c>
      <c r="F23" s="66">
        <v>14143</v>
      </c>
      <c r="G23" s="81">
        <v>2.9473548204245459</v>
      </c>
      <c r="H23" s="66">
        <v>-5070</v>
      </c>
      <c r="I23" s="81">
        <v>-1.0565713737928619</v>
      </c>
      <c r="J23" s="80">
        <v>479854</v>
      </c>
      <c r="K23" s="55"/>
      <c r="L23" s="55"/>
      <c r="M23" s="55"/>
      <c r="N23" s="55"/>
      <c r="O23" s="55"/>
      <c r="P23" s="55"/>
    </row>
    <row r="24" spans="1:16" ht="16.8" x14ac:dyDescent="0.4">
      <c r="A24" s="59" t="s">
        <v>152</v>
      </c>
      <c r="B24" s="66">
        <v>75181</v>
      </c>
      <c r="C24" s="66">
        <v>72836</v>
      </c>
      <c r="D24" s="66">
        <v>2367</v>
      </c>
      <c r="E24" s="81">
        <v>0.47788929200913383</v>
      </c>
      <c r="F24" s="66">
        <v>13869</v>
      </c>
      <c r="G24" s="81">
        <v>2.8001041786542782</v>
      </c>
      <c r="H24" s="66">
        <v>-3527</v>
      </c>
      <c r="I24" s="81">
        <v>-0.71208936751846852</v>
      </c>
      <c r="J24" s="80">
        <v>495303</v>
      </c>
      <c r="K24" s="55"/>
      <c r="L24" s="55"/>
      <c r="M24" s="55"/>
      <c r="N24" s="55"/>
      <c r="O24" s="55"/>
      <c r="P24" s="55"/>
    </row>
    <row r="25" spans="1:16" ht="16.8" x14ac:dyDescent="0.4">
      <c r="A25" s="59" t="s">
        <v>153</v>
      </c>
      <c r="B25" s="66">
        <v>78244</v>
      </c>
      <c r="C25" s="66">
        <v>74052</v>
      </c>
      <c r="D25" s="66">
        <v>4204</v>
      </c>
      <c r="E25" s="81">
        <v>0.81864899548029413</v>
      </c>
      <c r="F25" s="66">
        <v>13408</v>
      </c>
      <c r="G25" s="81">
        <v>2.6109528381065141</v>
      </c>
      <c r="H25" s="66">
        <v>-1202</v>
      </c>
      <c r="I25" s="81">
        <v>-0.2340666252538805</v>
      </c>
      <c r="J25" s="80">
        <v>513529</v>
      </c>
      <c r="K25" s="55"/>
      <c r="L25" s="55"/>
      <c r="M25" s="55"/>
      <c r="N25" s="55"/>
      <c r="O25" s="55"/>
      <c r="P25" s="55"/>
    </row>
    <row r="26" spans="1:16" ht="16.8" x14ac:dyDescent="0.4">
      <c r="A26" s="59" t="s">
        <v>154</v>
      </c>
      <c r="B26" s="66">
        <v>81086</v>
      </c>
      <c r="C26" s="66">
        <v>77261</v>
      </c>
      <c r="D26" s="66">
        <v>3634</v>
      </c>
      <c r="E26" s="81">
        <v>0.67482122065762573</v>
      </c>
      <c r="F26" s="66">
        <v>16175</v>
      </c>
      <c r="G26" s="81">
        <v>3.0036415091186286</v>
      </c>
      <c r="H26" s="66">
        <v>-3971</v>
      </c>
      <c r="I26" s="81">
        <v>-0.73740095410881445</v>
      </c>
      <c r="J26" s="80">
        <v>538513</v>
      </c>
      <c r="K26" s="55"/>
      <c r="L26" s="55"/>
      <c r="M26" s="55"/>
      <c r="N26" s="55"/>
      <c r="O26" s="55"/>
      <c r="P26" s="55"/>
    </row>
    <row r="27" spans="1:16" ht="16.8" x14ac:dyDescent="0.4">
      <c r="A27" s="59" t="s">
        <v>155</v>
      </c>
      <c r="B27" s="66">
        <v>82096</v>
      </c>
      <c r="C27" s="66">
        <v>78047</v>
      </c>
      <c r="D27" s="66">
        <v>5058</v>
      </c>
      <c r="E27" s="81">
        <v>0.87703479702314491</v>
      </c>
      <c r="F27" s="66">
        <v>18198</v>
      </c>
      <c r="G27" s="81">
        <v>3.1554525971188596</v>
      </c>
      <c r="H27" s="66">
        <v>-2721</v>
      </c>
      <c r="I27" s="81">
        <v>-0.47180934810201208</v>
      </c>
      <c r="J27" s="80">
        <v>576716</v>
      </c>
      <c r="K27" s="55"/>
      <c r="L27" s="55"/>
      <c r="M27" s="55"/>
      <c r="N27" s="55"/>
      <c r="O27" s="55"/>
      <c r="P27" s="55"/>
    </row>
    <row r="28" spans="1:16" ht="16.8" x14ac:dyDescent="0.4">
      <c r="A28" s="59" t="s">
        <v>156</v>
      </c>
      <c r="B28" s="66">
        <v>85482</v>
      </c>
      <c r="C28" s="66">
        <v>82766</v>
      </c>
      <c r="D28" s="66">
        <v>2716</v>
      </c>
      <c r="E28" s="81">
        <v>0.44937127729980147</v>
      </c>
      <c r="F28" s="66">
        <v>17884</v>
      </c>
      <c r="G28" s="81">
        <v>2.958967571144937</v>
      </c>
      <c r="H28" s="66">
        <v>-6730</v>
      </c>
      <c r="I28" s="81">
        <v>-1.113500992720053</v>
      </c>
      <c r="J28" s="80">
        <v>604400</v>
      </c>
      <c r="K28" s="55"/>
      <c r="L28" s="55"/>
      <c r="M28" s="55"/>
      <c r="N28" s="55"/>
      <c r="O28" s="55"/>
      <c r="P28" s="55"/>
    </row>
    <row r="29" spans="1:16" ht="16.8" x14ac:dyDescent="0.4">
      <c r="A29" s="59" t="s">
        <v>157</v>
      </c>
      <c r="B29" s="66">
        <v>84969</v>
      </c>
      <c r="C29" s="66">
        <v>86059</v>
      </c>
      <c r="D29" s="66">
        <v>-1050</v>
      </c>
      <c r="E29" s="81">
        <v>-0.16789254876878798</v>
      </c>
      <c r="F29" s="66">
        <v>21825</v>
      </c>
      <c r="G29" s="81">
        <v>3.4897665494083787</v>
      </c>
      <c r="H29" s="66">
        <v>-13843</v>
      </c>
      <c r="I29" s="81">
        <v>-2.2134633834346018</v>
      </c>
      <c r="J29" s="80">
        <v>625400</v>
      </c>
      <c r="K29" s="55"/>
      <c r="L29" s="55"/>
      <c r="M29" s="55"/>
      <c r="N29" s="55"/>
      <c r="O29" s="55"/>
      <c r="P29" s="55"/>
    </row>
    <row r="30" spans="1:16" ht="16.8" x14ac:dyDescent="0.4">
      <c r="A30" s="59" t="s">
        <v>158</v>
      </c>
      <c r="B30" s="66">
        <v>84631</v>
      </c>
      <c r="C30" s="66">
        <v>94684</v>
      </c>
      <c r="D30" s="66">
        <v>-10052</v>
      </c>
      <c r="E30" s="81">
        <v>-1.6093499839897534</v>
      </c>
      <c r="F30" s="66">
        <v>24817</v>
      </c>
      <c r="G30" s="81">
        <v>3.9732628882484793</v>
      </c>
      <c r="H30" s="66">
        <v>-26010</v>
      </c>
      <c r="I30" s="81">
        <v>-4.1642651296829971</v>
      </c>
      <c r="J30" s="80">
        <v>624600</v>
      </c>
      <c r="K30" s="55"/>
      <c r="L30" s="55"/>
      <c r="M30" s="55"/>
      <c r="N30" s="55"/>
      <c r="O30" s="55"/>
      <c r="P30" s="55"/>
    </row>
    <row r="31" spans="1:16" ht="16.8" x14ac:dyDescent="0.4">
      <c r="A31" s="59" t="s">
        <v>159</v>
      </c>
      <c r="B31" s="66">
        <v>90181</v>
      </c>
      <c r="C31" s="66">
        <v>98905</v>
      </c>
      <c r="D31" s="66">
        <v>-8724</v>
      </c>
      <c r="E31" s="81">
        <v>-1.3565541906390919</v>
      </c>
      <c r="F31" s="66">
        <v>24462</v>
      </c>
      <c r="G31" s="81">
        <v>3.8037630228580319</v>
      </c>
      <c r="H31" s="66">
        <v>-25122</v>
      </c>
      <c r="I31" s="81">
        <v>-3.9063909189861605</v>
      </c>
      <c r="J31" s="80">
        <v>643100</v>
      </c>
      <c r="K31" s="55"/>
      <c r="L31" s="55"/>
      <c r="M31" s="55"/>
      <c r="N31" s="55"/>
      <c r="O31" s="55"/>
      <c r="P31" s="55"/>
    </row>
    <row r="32" spans="1:16" ht="16.8" x14ac:dyDescent="0.4">
      <c r="A32" s="59" t="s">
        <v>160</v>
      </c>
      <c r="B32" s="66">
        <v>106197.44570328901</v>
      </c>
      <c r="C32" s="66">
        <v>120531.26800225901</v>
      </c>
      <c r="D32" s="66">
        <v>-14333.822298969801</v>
      </c>
      <c r="E32" s="81">
        <v>-2.0553229565485807</v>
      </c>
      <c r="F32" s="66">
        <v>25820.037419166198</v>
      </c>
      <c r="G32" s="81">
        <v>3.702328279203642</v>
      </c>
      <c r="H32" s="66">
        <v>-29206.238607425599</v>
      </c>
      <c r="I32" s="81">
        <v>-4.1878747644716947</v>
      </c>
      <c r="J32" s="80">
        <v>697400</v>
      </c>
      <c r="K32" s="55"/>
      <c r="L32" s="55"/>
      <c r="M32" s="55"/>
      <c r="N32" s="55"/>
      <c r="O32" s="55"/>
      <c r="P32" s="55"/>
    </row>
    <row r="33" spans="1:16" ht="16.8" x14ac:dyDescent="0.4">
      <c r="A33" s="59" t="s">
        <v>161</v>
      </c>
      <c r="B33" s="66">
        <v>110206.91123672199</v>
      </c>
      <c r="C33" s="66">
        <v>118052.321724045</v>
      </c>
      <c r="D33" s="66">
        <v>-7845.4104873237002</v>
      </c>
      <c r="E33" s="82">
        <v>-1.009315642264724</v>
      </c>
      <c r="F33" s="66">
        <v>27644.6959603</v>
      </c>
      <c r="G33" s="82">
        <v>3.5565027608773963</v>
      </c>
      <c r="H33" s="66">
        <v>-24675.8706944597</v>
      </c>
      <c r="I33" s="82">
        <v>-3.1745620345374626</v>
      </c>
      <c r="J33" s="62">
        <v>777300</v>
      </c>
      <c r="K33" s="55"/>
      <c r="L33" s="55"/>
      <c r="M33" s="55"/>
      <c r="N33" s="55"/>
      <c r="O33" s="55"/>
      <c r="P33" s="55"/>
    </row>
    <row r="34" spans="1:16" ht="16.8" x14ac:dyDescent="0.4">
      <c r="A34" s="72" t="s">
        <v>1</v>
      </c>
      <c r="B34" s="69">
        <v>116049.779714574</v>
      </c>
      <c r="C34" s="69">
        <v>125891.519161784</v>
      </c>
      <c r="D34" s="69">
        <v>-9841.7394472110409</v>
      </c>
      <c r="E34" s="83">
        <v>-1.2050617665251673</v>
      </c>
      <c r="F34" s="69">
        <v>29109.352356843599</v>
      </c>
      <c r="G34" s="83">
        <v>3.5642650124701358</v>
      </c>
      <c r="H34" s="69">
        <v>-26778.201272058799</v>
      </c>
      <c r="I34" s="83">
        <v>-3.2788295912891883</v>
      </c>
      <c r="J34" s="71">
        <v>816700</v>
      </c>
      <c r="K34" s="55"/>
      <c r="L34" s="55"/>
      <c r="M34" s="55"/>
      <c r="N34" s="55"/>
      <c r="O34" s="55"/>
      <c r="P34" s="55"/>
    </row>
    <row r="35" spans="1:16" ht="16.8" x14ac:dyDescent="0.4">
      <c r="A35" s="72" t="s">
        <v>162</v>
      </c>
      <c r="B35" s="69">
        <v>124220.404897206</v>
      </c>
      <c r="C35" s="69">
        <v>128891.23566089</v>
      </c>
      <c r="D35" s="69">
        <v>-4670.83076368405</v>
      </c>
      <c r="E35" s="83">
        <v>-0.54091844397035904</v>
      </c>
      <c r="F35" s="69">
        <v>31307.978173529998</v>
      </c>
      <c r="G35" s="83">
        <v>3.625706794850029</v>
      </c>
      <c r="H35" s="69">
        <v>-21683.118171364702</v>
      </c>
      <c r="I35" s="83">
        <v>-2.5110733261568852</v>
      </c>
      <c r="J35" s="71">
        <v>863500</v>
      </c>
      <c r="K35" s="55"/>
      <c r="L35" s="55"/>
      <c r="M35" s="55"/>
      <c r="N35" s="55"/>
      <c r="O35" s="55"/>
      <c r="P35" s="55"/>
    </row>
    <row r="36" spans="1:16" ht="16.8" x14ac:dyDescent="0.4">
      <c r="A36" s="72" t="s">
        <v>163</v>
      </c>
      <c r="B36" s="69">
        <v>127726.94240963001</v>
      </c>
      <c r="C36" s="69">
        <v>130566.52818409</v>
      </c>
      <c r="D36" s="69">
        <v>-2839.5857744601203</v>
      </c>
      <c r="E36" s="83">
        <v>-0.31404399186685694</v>
      </c>
      <c r="F36" s="69">
        <v>30861.21579613</v>
      </c>
      <c r="G36" s="83">
        <v>3.4130961951039596</v>
      </c>
      <c r="H36" s="69">
        <v>-16885.0716022698</v>
      </c>
      <c r="I36" s="83">
        <v>-1.8674045125270735</v>
      </c>
      <c r="J36" s="71">
        <v>904200</v>
      </c>
      <c r="K36" s="55"/>
      <c r="L36" s="55"/>
      <c r="M36" s="55"/>
      <c r="N36" s="55"/>
      <c r="O36" s="55"/>
      <c r="P36" s="55"/>
    </row>
    <row r="37" spans="1:16" ht="16.8" x14ac:dyDescent="0.4">
      <c r="A37" s="72" t="s">
        <v>164</v>
      </c>
      <c r="B37" s="69">
        <v>131017.36438766999</v>
      </c>
      <c r="C37" s="69">
        <v>133584.97318766001</v>
      </c>
      <c r="D37" s="69">
        <v>-2567.6087999899501</v>
      </c>
      <c r="E37" s="83">
        <v>-0.2719636479175882</v>
      </c>
      <c r="F37" s="69">
        <v>29652.341482990003</v>
      </c>
      <c r="G37" s="83">
        <v>3.140805156550154</v>
      </c>
      <c r="H37" s="69">
        <v>-13772.730479739201</v>
      </c>
      <c r="I37" s="83">
        <v>-1.4588211502742507</v>
      </c>
      <c r="J37" s="71">
        <v>944100</v>
      </c>
      <c r="K37" s="55"/>
      <c r="L37" s="55"/>
      <c r="M37" s="55"/>
      <c r="N37" s="55"/>
      <c r="O37" s="55"/>
      <c r="P37" s="55"/>
    </row>
    <row r="38" spans="1:16" ht="16.8" x14ac:dyDescent="0.4">
      <c r="A38" s="72" t="s">
        <v>165</v>
      </c>
      <c r="B38" s="69">
        <v>136046.73344422999</v>
      </c>
      <c r="C38" s="69">
        <v>137521.22727755</v>
      </c>
      <c r="D38" s="69">
        <v>-1474.4938333196499</v>
      </c>
      <c r="E38" s="83">
        <v>-0.14990787243998066</v>
      </c>
      <c r="F38" s="69">
        <v>27570.906489519999</v>
      </c>
      <c r="G38" s="83">
        <v>2.8030608468401788</v>
      </c>
      <c r="H38" s="69">
        <v>-13354.5865659802</v>
      </c>
      <c r="I38" s="83">
        <v>-1.3577253523770028</v>
      </c>
      <c r="J38" s="71">
        <v>983600</v>
      </c>
      <c r="K38" s="55"/>
      <c r="L38" s="55"/>
      <c r="M38" s="55"/>
      <c r="N38" s="55"/>
      <c r="O38" s="55"/>
      <c r="P38" s="55"/>
    </row>
    <row r="39" spans="1:16" ht="16.8" x14ac:dyDescent="0.4">
      <c r="A39" s="59"/>
      <c r="B39" s="84"/>
      <c r="C39" s="84"/>
      <c r="D39" s="84"/>
      <c r="E39" s="85"/>
      <c r="F39" s="84"/>
      <c r="G39" s="85"/>
      <c r="H39" s="84"/>
      <c r="I39" s="85"/>
      <c r="J39" s="86"/>
      <c r="K39" s="55"/>
      <c r="L39" s="55"/>
      <c r="M39" s="55"/>
      <c r="N39" s="55"/>
      <c r="O39" s="55"/>
      <c r="P39" s="55"/>
    </row>
    <row r="40" spans="1:16" ht="16.8" x14ac:dyDescent="0.4">
      <c r="A40" s="59"/>
      <c r="B40" s="87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16.8" x14ac:dyDescent="0.4">
      <c r="A41" s="59"/>
      <c r="B41" s="73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16.8" x14ac:dyDescent="0.4">
      <c r="A42" s="59"/>
      <c r="B42" s="7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16.8" x14ac:dyDescent="0.4">
      <c r="A43" s="59"/>
      <c r="B43" s="73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x14ac:dyDescent="0.4">
      <c r="B44" s="23"/>
    </row>
    <row r="45" spans="1:16" x14ac:dyDescent="0.4">
      <c r="B45" s="23"/>
    </row>
    <row r="46" spans="1:16" x14ac:dyDescent="0.4">
      <c r="B46" s="23"/>
    </row>
    <row r="47" spans="1:16" x14ac:dyDescent="0.4">
      <c r="B47" s="23"/>
    </row>
    <row r="48" spans="1:16" x14ac:dyDescent="0.4">
      <c r="B48" s="23"/>
    </row>
    <row r="49" spans="2:2" x14ac:dyDescent="0.4">
      <c r="B49" s="23"/>
    </row>
    <row r="50" spans="2:2" x14ac:dyDescent="0.4">
      <c r="B50" s="23"/>
    </row>
    <row r="51" spans="2:2" x14ac:dyDescent="0.4">
      <c r="B51" s="23"/>
    </row>
    <row r="52" spans="2:2" x14ac:dyDescent="0.4">
      <c r="B52" s="23"/>
    </row>
    <row r="53" spans="2:2" x14ac:dyDescent="0.4">
      <c r="B53" s="23"/>
    </row>
    <row r="54" spans="2:2" x14ac:dyDescent="0.4">
      <c r="B54" s="23"/>
    </row>
    <row r="55" spans="2:2" x14ac:dyDescent="0.4">
      <c r="B55" s="23"/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78D4-2846-47BF-B1C2-A91135F36E23}">
  <dimension ref="A2:R54"/>
  <sheetViews>
    <sheetView showGridLines="0" zoomScale="130" zoomScaleNormal="130" workbookViewId="0">
      <selection activeCell="D50" sqref="D50"/>
    </sheetView>
  </sheetViews>
  <sheetFormatPr defaultColWidth="9.33203125" defaultRowHeight="12.6" outlineLevelRow="1" x14ac:dyDescent="0.4"/>
  <cols>
    <col min="1" max="1" width="11.83203125" style="22" customWidth="1"/>
    <col min="2" max="2" width="9" style="20" customWidth="1"/>
    <col min="3" max="3" width="8.5" style="20" customWidth="1"/>
    <col min="4" max="4" width="13" style="20" customWidth="1"/>
    <col min="5" max="5" width="14.6640625" style="20" customWidth="1"/>
    <col min="6" max="6" width="14" style="20" customWidth="1"/>
    <col min="7" max="7" width="11.5" style="20" customWidth="1"/>
    <col min="8" max="8" width="16" style="20" customWidth="1"/>
    <col min="9" max="9" width="13.33203125" style="20" customWidth="1"/>
    <col min="10" max="10" width="8.1640625" style="20" bestFit="1" customWidth="1"/>
    <col min="11" max="11" width="6" style="20" bestFit="1" customWidth="1"/>
    <col min="12" max="12" width="21.75" style="20" bestFit="1" customWidth="1"/>
    <col min="13" max="13" width="16.1640625" style="20" bestFit="1" customWidth="1"/>
    <col min="14" max="16384" width="9.33203125" style="20"/>
  </cols>
  <sheetData>
    <row r="2" spans="1:18" ht="16.8" x14ac:dyDescent="0.4">
      <c r="A2" s="51" t="s">
        <v>176</v>
      </c>
    </row>
    <row r="3" spans="1:18" ht="16.8" x14ac:dyDescent="0.4">
      <c r="A3" s="51" t="s">
        <v>175</v>
      </c>
    </row>
    <row r="4" spans="1:18" outlineLevel="1" x14ac:dyDescent="0.4"/>
    <row r="5" spans="1:18" s="17" customFormat="1" ht="29.25" customHeight="1" x14ac:dyDescent="0.4">
      <c r="A5" s="53"/>
      <c r="B5" s="92" t="s">
        <v>168</v>
      </c>
      <c r="C5" s="92"/>
      <c r="D5" s="92" t="s">
        <v>169</v>
      </c>
      <c r="E5" s="92"/>
      <c r="F5" s="92" t="s">
        <v>72</v>
      </c>
      <c r="G5" s="92"/>
      <c r="H5" s="92" t="s">
        <v>170</v>
      </c>
      <c r="I5" s="92"/>
      <c r="J5" s="54"/>
      <c r="K5" s="54"/>
      <c r="L5" s="54" t="s">
        <v>171</v>
      </c>
      <c r="M5" s="54" t="s">
        <v>172</v>
      </c>
      <c r="N5" s="54"/>
      <c r="O5" s="54"/>
      <c r="P5" s="54"/>
      <c r="Q5" s="54"/>
      <c r="R5" s="54"/>
    </row>
    <row r="6" spans="1:18" s="19" customFormat="1" ht="16.8" x14ac:dyDescent="0.4">
      <c r="A6" s="72"/>
      <c r="B6" s="57" t="s">
        <v>131</v>
      </c>
      <c r="C6" s="57" t="s">
        <v>132</v>
      </c>
      <c r="D6" s="57" t="s">
        <v>131</v>
      </c>
      <c r="E6" s="57" t="s">
        <v>173</v>
      </c>
      <c r="F6" s="57" t="s">
        <v>131</v>
      </c>
      <c r="G6" s="57" t="s">
        <v>132</v>
      </c>
      <c r="H6" s="57" t="s">
        <v>131</v>
      </c>
      <c r="I6" s="57" t="s">
        <v>132</v>
      </c>
      <c r="J6" s="74"/>
      <c r="K6" s="74"/>
      <c r="L6" s="74"/>
      <c r="M6" s="74"/>
      <c r="N6" s="74"/>
      <c r="O6" s="74"/>
      <c r="P6" s="74"/>
      <c r="Q6" s="74"/>
      <c r="R6" s="74"/>
    </row>
    <row r="7" spans="1:18" ht="16.8" x14ac:dyDescent="0.4">
      <c r="A7" s="59" t="s">
        <v>134</v>
      </c>
      <c r="B7" s="60" t="s">
        <v>135</v>
      </c>
      <c r="C7" s="60" t="s">
        <v>135</v>
      </c>
      <c r="D7" s="60" t="s">
        <v>135</v>
      </c>
      <c r="E7" s="60" t="s">
        <v>135</v>
      </c>
      <c r="F7" s="60" t="s">
        <v>135</v>
      </c>
      <c r="G7" s="60" t="s">
        <v>135</v>
      </c>
      <c r="H7" s="60" t="s">
        <v>135</v>
      </c>
      <c r="I7" s="60" t="s">
        <v>135</v>
      </c>
      <c r="J7" s="55"/>
      <c r="K7" s="55"/>
      <c r="L7" s="55"/>
      <c r="M7" s="55"/>
      <c r="N7" s="55"/>
      <c r="O7" s="55"/>
      <c r="P7" s="55"/>
      <c r="Q7" s="55"/>
      <c r="R7" s="55"/>
    </row>
    <row r="8" spans="1:18" ht="16.8" x14ac:dyDescent="0.4">
      <c r="A8" s="59" t="s">
        <v>136</v>
      </c>
      <c r="B8" s="60" t="s">
        <v>135</v>
      </c>
      <c r="C8" s="60" t="s">
        <v>135</v>
      </c>
      <c r="D8" s="60" t="s">
        <v>135</v>
      </c>
      <c r="E8" s="60" t="s">
        <v>135</v>
      </c>
      <c r="F8" s="60" t="s">
        <v>135</v>
      </c>
      <c r="G8" s="60" t="s">
        <v>135</v>
      </c>
      <c r="H8" s="60" t="s">
        <v>135</v>
      </c>
      <c r="I8" s="60" t="s">
        <v>135</v>
      </c>
      <c r="J8" s="55"/>
      <c r="K8" s="55"/>
      <c r="L8" s="55"/>
      <c r="M8" s="55"/>
      <c r="N8" s="55"/>
      <c r="O8" s="55"/>
      <c r="P8" s="55"/>
      <c r="Q8" s="55"/>
      <c r="R8" s="55"/>
    </row>
    <row r="9" spans="1:18" ht="16.8" x14ac:dyDescent="0.4">
      <c r="A9" s="59" t="s">
        <v>137</v>
      </c>
      <c r="B9" s="60" t="s">
        <v>135</v>
      </c>
      <c r="C9" s="60" t="s">
        <v>135</v>
      </c>
      <c r="D9" s="60" t="s">
        <v>135</v>
      </c>
      <c r="E9" s="60" t="s">
        <v>135</v>
      </c>
      <c r="F9" s="60" t="s">
        <v>135</v>
      </c>
      <c r="G9" s="60" t="s">
        <v>135</v>
      </c>
      <c r="H9" s="60" t="s">
        <v>135</v>
      </c>
      <c r="I9" s="60" t="s">
        <v>135</v>
      </c>
      <c r="J9" s="55"/>
      <c r="K9" s="55"/>
      <c r="L9" s="55"/>
      <c r="M9" s="55"/>
      <c r="N9" s="55"/>
      <c r="O9" s="55"/>
      <c r="P9" s="55"/>
      <c r="Q9" s="55"/>
      <c r="R9" s="55"/>
    </row>
    <row r="10" spans="1:18" ht="16.8" x14ac:dyDescent="0.4">
      <c r="A10" s="59" t="s">
        <v>138</v>
      </c>
      <c r="B10" s="66">
        <v>23686</v>
      </c>
      <c r="C10" s="61">
        <v>9.8000000000000007</v>
      </c>
      <c r="D10" s="66">
        <v>1971</v>
      </c>
      <c r="E10" s="61">
        <v>4.9000000000000004</v>
      </c>
      <c r="F10" s="66">
        <v>19102</v>
      </c>
      <c r="G10" s="61">
        <v>7.9</v>
      </c>
      <c r="H10" s="66">
        <v>36809</v>
      </c>
      <c r="I10" s="61">
        <v>15.2</v>
      </c>
      <c r="J10" s="55"/>
      <c r="K10" s="55"/>
      <c r="L10" s="55"/>
      <c r="M10" s="55"/>
      <c r="N10" s="55"/>
      <c r="O10" s="55"/>
      <c r="P10" s="55"/>
      <c r="Q10" s="55"/>
      <c r="R10" s="55"/>
    </row>
    <row r="11" spans="1:18" ht="16.8" x14ac:dyDescent="0.4">
      <c r="A11" s="59" t="s">
        <v>139</v>
      </c>
      <c r="B11" s="66">
        <v>23334</v>
      </c>
      <c r="C11" s="61">
        <v>9.1</v>
      </c>
      <c r="D11" s="66">
        <v>1778</v>
      </c>
      <c r="E11" s="61">
        <v>4</v>
      </c>
      <c r="F11" s="66">
        <v>18273</v>
      </c>
      <c r="G11" s="61">
        <v>7.2</v>
      </c>
      <c r="H11" s="66">
        <v>37676</v>
      </c>
      <c r="I11" s="61">
        <v>14.8</v>
      </c>
      <c r="J11" s="55"/>
      <c r="K11" s="55"/>
      <c r="L11" s="55"/>
      <c r="M11" s="55"/>
      <c r="N11" s="55"/>
      <c r="O11" s="55"/>
      <c r="P11" s="55"/>
      <c r="Q11" s="55"/>
      <c r="R11" s="55"/>
    </row>
    <row r="12" spans="1:18" ht="16.8" x14ac:dyDescent="0.4">
      <c r="A12" s="59" t="s">
        <v>140</v>
      </c>
      <c r="B12" s="66">
        <v>22337</v>
      </c>
      <c r="C12" s="61">
        <v>8.4</v>
      </c>
      <c r="D12" s="66">
        <v>1627</v>
      </c>
      <c r="E12" s="61">
        <v>3.7</v>
      </c>
      <c r="F12" s="66">
        <v>15627</v>
      </c>
      <c r="G12" s="61">
        <v>5.9</v>
      </c>
      <c r="H12" s="66">
        <v>39300</v>
      </c>
      <c r="I12" s="61">
        <v>14.9</v>
      </c>
      <c r="J12" s="55"/>
      <c r="K12" s="55"/>
      <c r="L12" s="55"/>
      <c r="M12" s="55"/>
      <c r="N12" s="55"/>
      <c r="O12" s="55"/>
      <c r="P12" s="55"/>
      <c r="Q12" s="55"/>
      <c r="R12" s="55"/>
    </row>
    <row r="13" spans="1:18" ht="16.8" x14ac:dyDescent="0.4">
      <c r="A13" s="59" t="s">
        <v>141</v>
      </c>
      <c r="B13" s="66">
        <v>22218</v>
      </c>
      <c r="C13" s="61">
        <v>8</v>
      </c>
      <c r="D13" s="66">
        <v>1574</v>
      </c>
      <c r="E13" s="61">
        <v>3.4</v>
      </c>
      <c r="F13" s="66">
        <v>13127</v>
      </c>
      <c r="G13" s="61">
        <v>4.7</v>
      </c>
      <c r="H13" s="66">
        <v>42104</v>
      </c>
      <c r="I13" s="61">
        <v>15.1</v>
      </c>
      <c r="J13" s="55"/>
      <c r="K13" s="55"/>
      <c r="L13" s="55"/>
      <c r="M13" s="55"/>
      <c r="N13" s="55"/>
      <c r="O13" s="55"/>
      <c r="P13" s="55"/>
      <c r="Q13" s="55"/>
      <c r="R13" s="55"/>
    </row>
    <row r="14" spans="1:18" ht="16.8" x14ac:dyDescent="0.4">
      <c r="A14" s="59" t="s">
        <v>142</v>
      </c>
      <c r="B14" s="66">
        <v>23362</v>
      </c>
      <c r="C14" s="61">
        <v>7.8</v>
      </c>
      <c r="D14" s="66">
        <v>1523</v>
      </c>
      <c r="E14" s="61">
        <v>3.2</v>
      </c>
      <c r="F14" s="66">
        <v>11834</v>
      </c>
      <c r="G14" s="61">
        <v>3.9</v>
      </c>
      <c r="H14" s="66">
        <v>42370</v>
      </c>
      <c r="I14" s="61">
        <v>14.1</v>
      </c>
      <c r="J14" s="55"/>
      <c r="K14" s="55"/>
      <c r="L14" s="55"/>
      <c r="M14" s="55"/>
      <c r="N14" s="55"/>
      <c r="O14" s="55"/>
      <c r="P14" s="55"/>
      <c r="Q14" s="55"/>
      <c r="R14" s="55"/>
    </row>
    <row r="15" spans="1:18" ht="16.8" x14ac:dyDescent="0.4">
      <c r="A15" s="59" t="s">
        <v>143</v>
      </c>
      <c r="B15" s="66">
        <v>25731</v>
      </c>
      <c r="C15" s="61">
        <v>8.1</v>
      </c>
      <c r="D15" s="66">
        <v>1995</v>
      </c>
      <c r="E15" s="61">
        <v>4.0999999999999996</v>
      </c>
      <c r="F15" s="66">
        <v>12012</v>
      </c>
      <c r="G15" s="61">
        <v>3.8</v>
      </c>
      <c r="H15" s="66">
        <v>54127</v>
      </c>
      <c r="I15" s="61">
        <v>17.100000000000001</v>
      </c>
      <c r="J15" s="55"/>
      <c r="K15" s="55"/>
      <c r="L15" s="55"/>
      <c r="M15" s="55"/>
      <c r="N15" s="55"/>
      <c r="O15" s="55"/>
      <c r="P15" s="55"/>
      <c r="Q15" s="55"/>
      <c r="R15" s="55"/>
    </row>
    <row r="16" spans="1:18" ht="16.8" x14ac:dyDescent="0.4">
      <c r="A16" s="59" t="s">
        <v>144</v>
      </c>
      <c r="B16" s="66">
        <v>27673</v>
      </c>
      <c r="C16" s="61">
        <v>8.3000000000000007</v>
      </c>
      <c r="D16" s="66">
        <v>2014</v>
      </c>
      <c r="E16" s="61">
        <v>3.9</v>
      </c>
      <c r="F16" s="66">
        <v>9801</v>
      </c>
      <c r="G16" s="61">
        <v>2.9</v>
      </c>
      <c r="H16" s="66">
        <v>50723</v>
      </c>
      <c r="I16" s="61">
        <v>15.3</v>
      </c>
      <c r="J16" s="55"/>
      <c r="K16" s="55"/>
      <c r="L16" s="55"/>
      <c r="M16" s="55"/>
      <c r="N16" s="55"/>
      <c r="O16" s="55"/>
      <c r="P16" s="55"/>
      <c r="Q16" s="55"/>
      <c r="R16" s="55"/>
    </row>
    <row r="17" spans="1:18" ht="16.8" x14ac:dyDescent="0.4">
      <c r="A17" s="59" t="s">
        <v>145</v>
      </c>
      <c r="B17" s="66">
        <v>32125</v>
      </c>
      <c r="C17" s="61">
        <v>9.1</v>
      </c>
      <c r="D17" s="66">
        <v>2179</v>
      </c>
      <c r="E17" s="61">
        <v>4</v>
      </c>
      <c r="F17" s="66">
        <v>20481</v>
      </c>
      <c r="G17" s="61">
        <v>5.8</v>
      </c>
      <c r="H17" s="66">
        <v>51627</v>
      </c>
      <c r="I17" s="61">
        <v>14.6</v>
      </c>
      <c r="J17" s="55"/>
      <c r="K17" s="55"/>
      <c r="L17" s="55"/>
      <c r="M17" s="55"/>
      <c r="N17" s="55"/>
      <c r="O17" s="55"/>
      <c r="P17" s="55"/>
      <c r="Q17" s="55"/>
      <c r="R17" s="55"/>
    </row>
    <row r="18" spans="1:18" ht="16.8" x14ac:dyDescent="0.4">
      <c r="A18" s="59" t="s">
        <v>146</v>
      </c>
      <c r="B18" s="66">
        <v>33048</v>
      </c>
      <c r="C18" s="61">
        <v>8.8000000000000007</v>
      </c>
      <c r="D18" s="66">
        <v>2326</v>
      </c>
      <c r="E18" s="61">
        <v>4</v>
      </c>
      <c r="F18" s="66">
        <v>22605</v>
      </c>
      <c r="G18" s="61">
        <v>6</v>
      </c>
      <c r="H18" s="66">
        <v>58142</v>
      </c>
      <c r="I18" s="61">
        <v>15.4</v>
      </c>
      <c r="J18" s="55"/>
      <c r="K18" s="55"/>
      <c r="L18" s="55"/>
      <c r="M18" s="55"/>
      <c r="N18" s="55"/>
      <c r="O18" s="55"/>
      <c r="P18" s="55"/>
      <c r="Q18" s="55"/>
      <c r="R18" s="55"/>
    </row>
    <row r="19" spans="1:18" ht="16.8" x14ac:dyDescent="0.4">
      <c r="A19" s="59" t="s">
        <v>147</v>
      </c>
      <c r="B19" s="66">
        <v>39687</v>
      </c>
      <c r="C19" s="61">
        <v>10.1</v>
      </c>
      <c r="D19" s="66">
        <v>2763</v>
      </c>
      <c r="E19" s="61">
        <v>4.5</v>
      </c>
      <c r="F19" s="66">
        <v>28943</v>
      </c>
      <c r="G19" s="61">
        <v>7.3</v>
      </c>
      <c r="H19" s="66">
        <v>80446</v>
      </c>
      <c r="I19" s="61">
        <v>20.399999999999999</v>
      </c>
      <c r="J19" s="55"/>
      <c r="K19" s="55"/>
      <c r="L19" s="55"/>
      <c r="M19" s="55"/>
      <c r="N19" s="55"/>
      <c r="O19" s="55"/>
      <c r="P19" s="55"/>
      <c r="Q19" s="55"/>
      <c r="R19" s="55"/>
    </row>
    <row r="20" spans="1:18" ht="16.8" x14ac:dyDescent="0.4">
      <c r="A20" s="59" t="s">
        <v>148</v>
      </c>
      <c r="B20" s="66">
        <v>45497</v>
      </c>
      <c r="C20" s="61">
        <v>11</v>
      </c>
      <c r="D20" s="66">
        <v>3127</v>
      </c>
      <c r="E20" s="61">
        <v>4.8</v>
      </c>
      <c r="F20" s="66">
        <v>32666</v>
      </c>
      <c r="G20" s="61">
        <v>7.9</v>
      </c>
      <c r="H20" s="66">
        <v>88276</v>
      </c>
      <c r="I20" s="61">
        <v>21.4</v>
      </c>
      <c r="J20" s="55"/>
      <c r="K20" s="55"/>
      <c r="L20" s="55"/>
      <c r="M20" s="55"/>
      <c r="N20" s="55"/>
      <c r="O20" s="55"/>
      <c r="P20" s="55"/>
      <c r="Q20" s="55"/>
      <c r="R20" s="55"/>
    </row>
    <row r="21" spans="1:18" ht="16.8" x14ac:dyDescent="0.4">
      <c r="A21" s="59" t="s">
        <v>149</v>
      </c>
      <c r="B21" s="66">
        <v>50911</v>
      </c>
      <c r="C21" s="61">
        <v>11.5</v>
      </c>
      <c r="D21" s="66">
        <v>3534</v>
      </c>
      <c r="E21" s="61">
        <v>5.2</v>
      </c>
      <c r="F21" s="66">
        <v>32389</v>
      </c>
      <c r="G21" s="61">
        <v>7.3</v>
      </c>
      <c r="H21" s="66">
        <v>86236</v>
      </c>
      <c r="I21" s="61">
        <v>19.399999999999999</v>
      </c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16.8" x14ac:dyDescent="0.4">
      <c r="A22" s="59" t="s">
        <v>150</v>
      </c>
      <c r="B22" s="66">
        <v>55364</v>
      </c>
      <c r="C22" s="61">
        <v>11.9</v>
      </c>
      <c r="D22" s="66">
        <v>3897</v>
      </c>
      <c r="E22" s="61">
        <v>5.5</v>
      </c>
      <c r="F22" s="66">
        <v>39641</v>
      </c>
      <c r="G22" s="61">
        <v>8.5</v>
      </c>
      <c r="H22" s="66">
        <v>112127</v>
      </c>
      <c r="I22" s="61">
        <v>24.1</v>
      </c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16.8" x14ac:dyDescent="0.4">
      <c r="A23" s="59" t="s">
        <v>151</v>
      </c>
      <c r="B23" s="66">
        <v>59313</v>
      </c>
      <c r="C23" s="61">
        <v>12.4</v>
      </c>
      <c r="D23" s="66">
        <v>3909</v>
      </c>
      <c r="E23" s="61">
        <v>5.6</v>
      </c>
      <c r="F23" s="66">
        <v>40093</v>
      </c>
      <c r="G23" s="61">
        <v>8.4</v>
      </c>
      <c r="H23" s="66">
        <v>105318</v>
      </c>
      <c r="I23" s="61">
        <v>21.9</v>
      </c>
      <c r="J23" s="55"/>
      <c r="K23" s="55"/>
      <c r="L23" s="55"/>
      <c r="M23" s="55"/>
      <c r="N23" s="55"/>
      <c r="O23" s="55"/>
      <c r="P23" s="55"/>
      <c r="Q23" s="55"/>
      <c r="R23" s="55"/>
    </row>
    <row r="24" spans="1:18" ht="16.8" x14ac:dyDescent="0.4">
      <c r="A24" s="59" t="s">
        <v>152</v>
      </c>
      <c r="B24" s="66">
        <v>63630</v>
      </c>
      <c r="C24" s="61">
        <v>12.8</v>
      </c>
      <c r="D24" s="66">
        <v>4019</v>
      </c>
      <c r="E24" s="61">
        <v>5.3</v>
      </c>
      <c r="F24" s="66">
        <v>37733</v>
      </c>
      <c r="G24" s="61">
        <v>7.6</v>
      </c>
      <c r="H24" s="66">
        <v>133452</v>
      </c>
      <c r="I24" s="61">
        <v>26.9</v>
      </c>
      <c r="J24" s="55"/>
      <c r="K24" s="55"/>
      <c r="L24" s="55"/>
      <c r="M24" s="55"/>
      <c r="N24" s="55"/>
      <c r="O24" s="55"/>
      <c r="P24" s="55"/>
      <c r="Q24" s="55"/>
      <c r="R24" s="55"/>
    </row>
    <row r="25" spans="1:18" ht="16.8" x14ac:dyDescent="0.4">
      <c r="A25" s="59" t="s">
        <v>153</v>
      </c>
      <c r="B25" s="66">
        <v>63870</v>
      </c>
      <c r="C25" s="61">
        <v>12.4</v>
      </c>
      <c r="D25" s="66">
        <v>3977</v>
      </c>
      <c r="E25" s="61">
        <v>5.0999999999999996</v>
      </c>
      <c r="F25" s="66">
        <v>36442</v>
      </c>
      <c r="G25" s="61">
        <v>7.1</v>
      </c>
      <c r="H25" s="66">
        <v>117411</v>
      </c>
      <c r="I25" s="61">
        <v>22.9</v>
      </c>
      <c r="J25" s="55"/>
      <c r="K25" s="55"/>
      <c r="L25" s="55"/>
      <c r="M25" s="55"/>
      <c r="N25" s="55"/>
      <c r="O25" s="55"/>
      <c r="P25" s="55"/>
      <c r="Q25" s="55"/>
      <c r="R25" s="55"/>
    </row>
    <row r="26" spans="1:18" ht="16.8" x14ac:dyDescent="0.4">
      <c r="A26" s="59" t="s">
        <v>154</v>
      </c>
      <c r="B26" s="66">
        <v>64135</v>
      </c>
      <c r="C26" s="61">
        <v>11.9</v>
      </c>
      <c r="D26" s="66">
        <v>3698</v>
      </c>
      <c r="E26" s="61">
        <v>4.5999999999999996</v>
      </c>
      <c r="F26" s="66">
        <v>29403</v>
      </c>
      <c r="G26" s="61">
        <v>5.5</v>
      </c>
      <c r="H26" s="66">
        <v>128739</v>
      </c>
      <c r="I26" s="61">
        <v>23.9</v>
      </c>
      <c r="J26" s="55"/>
      <c r="K26" s="55"/>
      <c r="L26" s="75">
        <v>145.96199999999999</v>
      </c>
      <c r="M26" s="75">
        <v>63991.814230720003</v>
      </c>
      <c r="N26" s="76"/>
      <c r="O26" s="55"/>
      <c r="P26" s="55"/>
      <c r="Q26" s="55"/>
      <c r="R26" s="55"/>
    </row>
    <row r="27" spans="1:18" ht="16.8" x14ac:dyDescent="0.4">
      <c r="A27" s="59" t="s">
        <v>155</v>
      </c>
      <c r="B27" s="66">
        <v>54684</v>
      </c>
      <c r="C27" s="61">
        <v>9.5</v>
      </c>
      <c r="D27" s="66">
        <v>3113</v>
      </c>
      <c r="E27" s="61">
        <v>3.8</v>
      </c>
      <c r="F27" s="66">
        <v>9048</v>
      </c>
      <c r="G27" s="61">
        <v>1.6</v>
      </c>
      <c r="H27" s="66">
        <v>92075</v>
      </c>
      <c r="I27" s="61">
        <v>16</v>
      </c>
      <c r="J27" s="55"/>
      <c r="K27" s="55"/>
      <c r="L27" s="75">
        <v>1582.171</v>
      </c>
      <c r="M27" s="75">
        <v>53101.612999999998</v>
      </c>
      <c r="N27" s="76"/>
      <c r="O27" s="55"/>
      <c r="P27" s="55"/>
      <c r="Q27" s="55"/>
      <c r="R27" s="55"/>
    </row>
    <row r="28" spans="1:18" ht="16.8" x14ac:dyDescent="0.4">
      <c r="A28" s="59" t="s">
        <v>156</v>
      </c>
      <c r="B28" s="66">
        <v>58152</v>
      </c>
      <c r="C28" s="61">
        <v>9.6</v>
      </c>
      <c r="D28" s="66">
        <v>3189</v>
      </c>
      <c r="E28" s="61">
        <v>3.7</v>
      </c>
      <c r="F28" s="66">
        <v>9871</v>
      </c>
      <c r="G28" s="61">
        <v>1.6</v>
      </c>
      <c r="H28" s="66">
        <v>98568</v>
      </c>
      <c r="I28" s="61">
        <v>16.3</v>
      </c>
      <c r="J28" s="55"/>
      <c r="K28" s="55"/>
      <c r="L28" s="75">
        <v>1258.7786252200001</v>
      </c>
      <c r="M28" s="75">
        <v>56892.945868360002</v>
      </c>
      <c r="N28" s="76"/>
      <c r="O28" s="55"/>
      <c r="P28" s="55"/>
      <c r="Q28" s="55"/>
      <c r="R28" s="55"/>
    </row>
    <row r="29" spans="1:18" ht="16.8" x14ac:dyDescent="0.4">
      <c r="A29" s="59" t="s">
        <v>157</v>
      </c>
      <c r="B29" s="66">
        <v>62423</v>
      </c>
      <c r="C29" s="61">
        <v>10</v>
      </c>
      <c r="D29" s="66">
        <v>2789</v>
      </c>
      <c r="E29" s="61">
        <v>3.3</v>
      </c>
      <c r="F29" s="66">
        <v>11263</v>
      </c>
      <c r="G29" s="61">
        <v>1.8</v>
      </c>
      <c r="H29" s="66">
        <v>111624</v>
      </c>
      <c r="I29" s="61">
        <v>17.8</v>
      </c>
      <c r="J29" s="55"/>
      <c r="K29" s="55"/>
      <c r="L29" s="75">
        <v>209.84384401</v>
      </c>
      <c r="M29" s="75">
        <v>62213.259200209999</v>
      </c>
      <c r="N29" s="76"/>
      <c r="O29" s="55"/>
      <c r="P29" s="55"/>
      <c r="Q29" s="55"/>
      <c r="R29" s="55"/>
    </row>
    <row r="30" spans="1:18" ht="16.8" x14ac:dyDescent="0.4">
      <c r="A30" s="59" t="s">
        <v>158</v>
      </c>
      <c r="B30" s="66">
        <v>99186</v>
      </c>
      <c r="C30" s="61">
        <v>15.9</v>
      </c>
      <c r="D30" s="66">
        <v>3024</v>
      </c>
      <c r="E30" s="61">
        <v>3.6</v>
      </c>
      <c r="F30" s="66">
        <v>48389</v>
      </c>
      <c r="G30" s="61">
        <v>7.7</v>
      </c>
      <c r="H30" s="66">
        <v>164068</v>
      </c>
      <c r="I30" s="61">
        <v>26.3</v>
      </c>
      <c r="J30" s="55"/>
      <c r="K30" s="55"/>
      <c r="L30" s="75">
        <v>399.39451599</v>
      </c>
      <c r="M30" s="75">
        <v>98786.426412240995</v>
      </c>
      <c r="N30" s="76"/>
      <c r="O30" s="55"/>
      <c r="P30" s="55"/>
      <c r="Q30" s="55"/>
      <c r="R30" s="55"/>
    </row>
    <row r="31" spans="1:18" ht="16.8" x14ac:dyDescent="0.4">
      <c r="A31" s="59" t="s">
        <v>159</v>
      </c>
      <c r="B31" s="66">
        <v>119220</v>
      </c>
      <c r="C31" s="61">
        <v>18.5</v>
      </c>
      <c r="D31" s="66">
        <v>3050</v>
      </c>
      <c r="E31" s="61">
        <v>3.4</v>
      </c>
      <c r="F31" s="66">
        <v>63490</v>
      </c>
      <c r="G31" s="61">
        <v>9.9</v>
      </c>
      <c r="H31" s="66">
        <v>171594</v>
      </c>
      <c r="I31" s="61">
        <v>26.7</v>
      </c>
      <c r="J31" s="55"/>
      <c r="K31" s="55"/>
      <c r="L31" s="75">
        <v>213.70166015000001</v>
      </c>
      <c r="M31" s="75">
        <v>119006.22736482801</v>
      </c>
      <c r="N31" s="76"/>
      <c r="O31" s="55"/>
      <c r="P31" s="55"/>
      <c r="Q31" s="55"/>
      <c r="R31" s="55"/>
    </row>
    <row r="32" spans="1:18" ht="16.8" x14ac:dyDescent="0.4">
      <c r="A32" s="59" t="s">
        <v>160</v>
      </c>
      <c r="B32" s="66">
        <v>137238.10032084698</v>
      </c>
      <c r="C32" s="61">
        <v>19.678534602931887</v>
      </c>
      <c r="D32" s="66">
        <v>3397.9997726699999</v>
      </c>
      <c r="E32" s="61">
        <v>3.1997000965200821</v>
      </c>
      <c r="F32" s="66">
        <v>82213.3064865544</v>
      </c>
      <c r="G32" s="61">
        <v>11.788544090415028</v>
      </c>
      <c r="H32" s="66">
        <v>181411.13274545499</v>
      </c>
      <c r="I32" s="61">
        <v>26.01249394113206</v>
      </c>
      <c r="J32" s="55"/>
      <c r="K32" s="55"/>
      <c r="L32" s="75">
        <v>14.34084966</v>
      </c>
      <c r="M32" s="75">
        <v>137223.75947118699</v>
      </c>
      <c r="N32" s="76"/>
      <c r="O32" s="55"/>
      <c r="P32" s="55"/>
      <c r="Q32" s="55"/>
      <c r="R32" s="55"/>
    </row>
    <row r="33" spans="1:18" ht="16.8" x14ac:dyDescent="0.4">
      <c r="A33" s="59" t="s">
        <v>161</v>
      </c>
      <c r="B33" s="66">
        <v>163355.99535941301</v>
      </c>
      <c r="C33" s="88">
        <v>21.015823409161584</v>
      </c>
      <c r="D33" s="66">
        <v>5111.2682551145899</v>
      </c>
      <c r="E33" s="88">
        <v>4.6378835934669276</v>
      </c>
      <c r="F33" s="66">
        <v>101525.52621942101</v>
      </c>
      <c r="G33" s="88">
        <v>13.061305315762384</v>
      </c>
      <c r="H33" s="66">
        <v>200219.74474879401</v>
      </c>
      <c r="I33" s="88">
        <v>25.758361604116043</v>
      </c>
      <c r="J33" s="66"/>
      <c r="K33" s="66"/>
      <c r="L33" s="66">
        <v>20.415416649999997</v>
      </c>
      <c r="M33" s="66">
        <v>163335.579942763</v>
      </c>
      <c r="N33" s="55"/>
      <c r="O33" s="55"/>
      <c r="P33" s="55"/>
      <c r="Q33" s="55"/>
      <c r="R33" s="55"/>
    </row>
    <row r="34" spans="1:18" ht="16.8" x14ac:dyDescent="0.4">
      <c r="A34" s="72" t="s">
        <v>1</v>
      </c>
      <c r="B34" s="69">
        <v>189799.80519068113</v>
      </c>
      <c r="C34" s="89">
        <v>23.239843907270863</v>
      </c>
      <c r="D34" s="69">
        <v>7250.3380250734299</v>
      </c>
      <c r="E34" s="89">
        <v>6.2476103297272374</v>
      </c>
      <c r="F34" s="69">
        <v>128585.981977559</v>
      </c>
      <c r="G34" s="89">
        <v>15.744579647062446</v>
      </c>
      <c r="H34" s="69">
        <v>223857.09558411498</v>
      </c>
      <c r="I34" s="89">
        <v>27.40995415502816</v>
      </c>
      <c r="J34" s="69"/>
      <c r="K34" s="69"/>
      <c r="L34" s="69">
        <v>13.6154505501326</v>
      </c>
      <c r="M34" s="69">
        <v>189786.189740131</v>
      </c>
      <c r="N34" s="55"/>
      <c r="O34" s="55"/>
      <c r="P34" s="55"/>
      <c r="Q34" s="55"/>
      <c r="R34" s="55"/>
    </row>
    <row r="35" spans="1:18" ht="16.8" x14ac:dyDescent="0.4">
      <c r="A35" s="72" t="s">
        <v>162</v>
      </c>
      <c r="B35" s="69">
        <v>204464.65414154998</v>
      </c>
      <c r="C35" s="89">
        <v>23.678593415350317</v>
      </c>
      <c r="D35" s="69">
        <v>8373.8471737599994</v>
      </c>
      <c r="E35" s="89">
        <v>6.7411204952112875</v>
      </c>
      <c r="F35" s="69">
        <v>146693.93803941002</v>
      </c>
      <c r="G35" s="89">
        <v>16.988296240811813</v>
      </c>
      <c r="H35" s="69">
        <v>242565.53214472899</v>
      </c>
      <c r="I35" s="89">
        <v>28.090970717397685</v>
      </c>
      <c r="J35" s="69"/>
      <c r="K35" s="69"/>
      <c r="L35" s="69">
        <v>12.98845255</v>
      </c>
      <c r="M35" s="69">
        <v>204451.66568899999</v>
      </c>
      <c r="N35" s="55"/>
      <c r="O35" s="55"/>
      <c r="P35" s="55"/>
      <c r="Q35" s="55"/>
      <c r="R35" s="55"/>
    </row>
    <row r="36" spans="1:18" ht="16.8" x14ac:dyDescent="0.4">
      <c r="A36" s="72" t="s">
        <v>163</v>
      </c>
      <c r="B36" s="69">
        <v>220456.38845231998</v>
      </c>
      <c r="C36" s="89">
        <v>24.381374524698074</v>
      </c>
      <c r="D36" s="69">
        <v>9050.4099929399999</v>
      </c>
      <c r="E36" s="89">
        <v>7.0857485681561583</v>
      </c>
      <c r="F36" s="69">
        <v>163014.50556707001</v>
      </c>
      <c r="G36" s="89">
        <v>18.028589423476003</v>
      </c>
      <c r="H36" s="69">
        <v>262225.77245716099</v>
      </c>
      <c r="I36" s="89">
        <v>29.000859594908313</v>
      </c>
      <c r="J36" s="69"/>
      <c r="K36" s="69"/>
      <c r="L36" s="69">
        <v>12.540452550000001</v>
      </c>
      <c r="M36" s="69">
        <v>220443.84799976999</v>
      </c>
      <c r="N36" s="55"/>
      <c r="O36" s="55"/>
      <c r="P36" s="55"/>
      <c r="Q36" s="55"/>
      <c r="R36" s="55"/>
    </row>
    <row r="37" spans="1:18" ht="16.8" x14ac:dyDescent="0.4">
      <c r="A37" s="72" t="s">
        <v>164</v>
      </c>
      <c r="B37" s="69">
        <v>234518.95000029</v>
      </c>
      <c r="C37" s="89">
        <v>24.840477703663808</v>
      </c>
      <c r="D37" s="69">
        <v>9834.0150291399987</v>
      </c>
      <c r="E37" s="89">
        <v>7.5058867769938713</v>
      </c>
      <c r="F37" s="69">
        <v>176275.61791732002</v>
      </c>
      <c r="G37" s="89">
        <v>18.671286719343293</v>
      </c>
      <c r="H37" s="69">
        <v>277907.74302187999</v>
      </c>
      <c r="I37" s="89">
        <v>29.436261309382477</v>
      </c>
      <c r="J37" s="69"/>
      <c r="K37" s="69"/>
      <c r="L37" s="69">
        <v>12.182452550000001</v>
      </c>
      <c r="M37" s="69">
        <v>234506.76754773999</v>
      </c>
      <c r="N37" s="55"/>
      <c r="O37" s="55"/>
      <c r="P37" s="55"/>
      <c r="Q37" s="55"/>
      <c r="R37" s="55"/>
    </row>
    <row r="38" spans="1:18" ht="16.8" x14ac:dyDescent="0.4">
      <c r="A38" s="72" t="s">
        <v>165</v>
      </c>
      <c r="B38" s="69">
        <v>249062.48420525002</v>
      </c>
      <c r="C38" s="89">
        <v>25.32152137100956</v>
      </c>
      <c r="D38" s="69">
        <v>10648.924319690001</v>
      </c>
      <c r="E38" s="89">
        <v>7.8274016950618988</v>
      </c>
      <c r="F38" s="69">
        <v>188306.18252626</v>
      </c>
      <c r="G38" s="89">
        <v>19.144589520766573</v>
      </c>
      <c r="H38" s="69">
        <v>289409.42883249104</v>
      </c>
      <c r="I38" s="89">
        <v>29.423488087890508</v>
      </c>
      <c r="J38" s="69"/>
      <c r="K38" s="69"/>
      <c r="L38" s="69">
        <v>11.82445255</v>
      </c>
      <c r="M38" s="69">
        <v>249050.65975270001</v>
      </c>
      <c r="N38" s="55"/>
      <c r="O38" s="55"/>
      <c r="P38" s="55"/>
      <c r="Q38" s="55"/>
      <c r="R38" s="55"/>
    </row>
    <row r="39" spans="1:18" ht="16.8" x14ac:dyDescent="0.4">
      <c r="A39" s="59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6.8" x14ac:dyDescent="0.4">
      <c r="A40" s="5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6.8" x14ac:dyDescent="0.4">
      <c r="A41" s="5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6.8" x14ac:dyDescent="0.4">
      <c r="A42" s="5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6.8" x14ac:dyDescent="0.4">
      <c r="A43" s="5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6.8" x14ac:dyDescent="0.4">
      <c r="A44" s="5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6.8" x14ac:dyDescent="0.4">
      <c r="A45" s="5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6.8" x14ac:dyDescent="0.4">
      <c r="A46" s="5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6.8" x14ac:dyDescent="0.4">
      <c r="A47" s="5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6.8" x14ac:dyDescent="0.4">
      <c r="A48" s="5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6.8" x14ac:dyDescent="0.4">
      <c r="A49" s="5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6.8" x14ac:dyDescent="0.4">
      <c r="A50" s="5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6.8" x14ac:dyDescent="0.4">
      <c r="A51" s="5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6.8" x14ac:dyDescent="0.4">
      <c r="A52" s="5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6.8" x14ac:dyDescent="0.4">
      <c r="A53" s="5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6.8" x14ac:dyDescent="0.4">
      <c r="A54" s="5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</sheetData>
  <mergeCells count="4"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2F47-15A9-425F-9783-E3B9D95CCEA0}">
  <dimension ref="B2:J28"/>
  <sheetViews>
    <sheetView showGridLines="0" workbookViewId="0"/>
  </sheetViews>
  <sheetFormatPr defaultColWidth="7.25" defaultRowHeight="17.399999999999999" x14ac:dyDescent="0.4"/>
  <cols>
    <col min="2" max="2" width="44.33203125" customWidth="1"/>
    <col min="3" max="7" width="7.5" customWidth="1"/>
  </cols>
  <sheetData>
    <row r="2" spans="2:10" x14ac:dyDescent="0.4">
      <c r="B2" s="24" t="s">
        <v>177</v>
      </c>
      <c r="C2" s="25" t="s">
        <v>159</v>
      </c>
      <c r="D2" s="25" t="s">
        <v>160</v>
      </c>
      <c r="E2" s="25" t="s">
        <v>161</v>
      </c>
      <c r="F2" s="25" t="s">
        <v>1</v>
      </c>
      <c r="G2" s="25" t="s">
        <v>162</v>
      </c>
      <c r="H2" s="25" t="s">
        <v>163</v>
      </c>
      <c r="I2" s="25" t="s">
        <v>164</v>
      </c>
    </row>
    <row r="3" spans="2:10" ht="15" customHeight="1" x14ac:dyDescent="0.4">
      <c r="B3" s="26"/>
      <c r="C3" s="27" t="s">
        <v>178</v>
      </c>
      <c r="D3" s="27" t="s">
        <v>178</v>
      </c>
      <c r="E3" s="27" t="s">
        <v>179</v>
      </c>
      <c r="F3" s="27" t="s">
        <v>180</v>
      </c>
      <c r="G3" s="27" t="s">
        <v>180</v>
      </c>
      <c r="H3" s="27" t="s">
        <v>180</v>
      </c>
      <c r="I3" s="27" t="s">
        <v>180</v>
      </c>
    </row>
    <row r="4" spans="2:10" ht="14.25" customHeight="1" x14ac:dyDescent="0.4">
      <c r="B4" s="28" t="s">
        <v>181</v>
      </c>
      <c r="C4" s="29">
        <v>8097000</v>
      </c>
      <c r="D4" s="29">
        <v>8166000</v>
      </c>
      <c r="E4" s="29">
        <v>8311000</v>
      </c>
      <c r="F4" s="29">
        <v>8431000</v>
      </c>
      <c r="G4" s="29">
        <v>8538000</v>
      </c>
      <c r="H4" s="29">
        <v>8644000</v>
      </c>
      <c r="I4" s="29">
        <v>8749000</v>
      </c>
    </row>
    <row r="5" spans="2:10" ht="14.25" customHeight="1" x14ac:dyDescent="0.4">
      <c r="B5" s="28" t="s">
        <v>182</v>
      </c>
      <c r="C5" s="29">
        <v>649200</v>
      </c>
      <c r="D5" s="29">
        <v>697400</v>
      </c>
      <c r="E5" s="29">
        <v>767900</v>
      </c>
      <c r="F5" s="29">
        <v>794100</v>
      </c>
      <c r="G5" s="29">
        <v>822400</v>
      </c>
      <c r="H5" s="29">
        <v>859300</v>
      </c>
      <c r="I5" s="29">
        <v>901000</v>
      </c>
    </row>
    <row r="6" spans="2:10" ht="14.25" customHeight="1" x14ac:dyDescent="0.4">
      <c r="B6" s="28" t="s">
        <v>183</v>
      </c>
      <c r="C6" s="30">
        <v>2.6086310535208712</v>
      </c>
      <c r="D6" s="30">
        <v>1.7733331484827586</v>
      </c>
      <c r="E6" s="31">
        <v>3.75</v>
      </c>
      <c r="F6" s="31">
        <v>1.25</v>
      </c>
      <c r="G6" s="31">
        <v>1.25</v>
      </c>
      <c r="H6" s="31">
        <v>2</v>
      </c>
      <c r="I6" s="31">
        <v>2.25</v>
      </c>
    </row>
    <row r="7" spans="2:10" ht="14.25" customHeight="1" x14ac:dyDescent="0.4">
      <c r="B7" s="32" t="s">
        <v>184</v>
      </c>
      <c r="C7" s="30">
        <v>4.4442054582606083</v>
      </c>
      <c r="D7" s="30">
        <v>3.2035623651519352</v>
      </c>
      <c r="E7" s="30">
        <v>4.2901722055169067</v>
      </c>
      <c r="F7" s="31">
        <v>1.25</v>
      </c>
      <c r="G7" s="31">
        <v>1.5</v>
      </c>
      <c r="H7" s="31">
        <v>2.25</v>
      </c>
      <c r="I7" s="31">
        <v>2.75</v>
      </c>
    </row>
    <row r="8" spans="2:10" ht="14.25" customHeight="1" x14ac:dyDescent="0.4">
      <c r="B8" s="32" t="s">
        <v>185</v>
      </c>
      <c r="C8" s="30">
        <v>4.5919904769498032E-2</v>
      </c>
      <c r="D8" s="30">
        <v>0.98012211353335488</v>
      </c>
      <c r="E8" s="30">
        <v>5.7319737509112345</v>
      </c>
      <c r="F8" s="31">
        <v>1.75</v>
      </c>
      <c r="G8" s="31">
        <v>0.25</v>
      </c>
      <c r="H8" s="31">
        <v>1</v>
      </c>
      <c r="I8" s="31">
        <v>1.5</v>
      </c>
    </row>
    <row r="9" spans="2:10" ht="14.25" customHeight="1" x14ac:dyDescent="0.4">
      <c r="B9" s="32" t="s">
        <v>186</v>
      </c>
      <c r="C9" s="30">
        <v>5.1924710994025522</v>
      </c>
      <c r="D9" s="30">
        <v>3.6470686827645067</v>
      </c>
      <c r="E9" s="30">
        <v>3.1071018535553963</v>
      </c>
      <c r="F9" s="31">
        <v>3.75</v>
      </c>
      <c r="G9" s="31">
        <v>4.75</v>
      </c>
      <c r="H9" s="31">
        <v>4.5</v>
      </c>
      <c r="I9" s="31">
        <v>4.25</v>
      </c>
    </row>
    <row r="10" spans="2:10" ht="14.25" customHeight="1" x14ac:dyDescent="0.4">
      <c r="B10" s="32" t="s">
        <v>187</v>
      </c>
      <c r="C10" s="30">
        <v>1.5031135924415073</v>
      </c>
      <c r="D10" s="30">
        <v>3.9136873281150786</v>
      </c>
      <c r="E10" s="30">
        <v>7.1254071661237983</v>
      </c>
      <c r="F10" s="31">
        <v>4.75</v>
      </c>
      <c r="G10" s="31">
        <v>3</v>
      </c>
      <c r="H10" s="31">
        <v>2.75</v>
      </c>
      <c r="I10" s="31">
        <v>2.5</v>
      </c>
    </row>
    <row r="11" spans="2:10" ht="14.25" customHeight="1" x14ac:dyDescent="0.4">
      <c r="B11" s="32" t="s">
        <v>188</v>
      </c>
      <c r="C11" s="30">
        <v>1.2179527831357775</v>
      </c>
      <c r="D11" s="30">
        <v>3.8373117798966829</v>
      </c>
      <c r="E11" s="30">
        <v>7.0853596845252707</v>
      </c>
      <c r="F11" s="31">
        <v>4.5</v>
      </c>
      <c r="G11" s="31">
        <v>3</v>
      </c>
      <c r="H11" s="31">
        <v>2.5</v>
      </c>
      <c r="I11" s="31">
        <v>2.5</v>
      </c>
    </row>
    <row r="12" spans="2:10" ht="14.25" customHeight="1" x14ac:dyDescent="0.4">
      <c r="B12" s="32" t="s">
        <v>189</v>
      </c>
      <c r="C12" s="30">
        <v>1.5012197410396055</v>
      </c>
      <c r="D12" s="30">
        <v>2.3849140321686058</v>
      </c>
      <c r="E12" s="30">
        <v>3.3405561574575637</v>
      </c>
      <c r="F12" s="31">
        <v>4</v>
      </c>
      <c r="G12" s="31">
        <v>3.75</v>
      </c>
      <c r="H12" s="31">
        <v>3.25</v>
      </c>
      <c r="I12" s="31">
        <v>3.25</v>
      </c>
    </row>
    <row r="13" spans="2:10" ht="14.25" customHeight="1" thickBot="1" x14ac:dyDescent="0.45">
      <c r="B13" s="33" t="s">
        <v>190</v>
      </c>
      <c r="C13" s="34">
        <v>3.913235562470585</v>
      </c>
      <c r="D13" s="34">
        <v>7.423444906057397</v>
      </c>
      <c r="E13" s="35">
        <v>10</v>
      </c>
      <c r="F13" s="36">
        <v>3.5</v>
      </c>
      <c r="G13" s="36">
        <v>3.5</v>
      </c>
      <c r="H13" s="36">
        <v>4.5</v>
      </c>
      <c r="I13" s="36">
        <v>4.75</v>
      </c>
    </row>
    <row r="14" spans="2:10" ht="12" customHeight="1" x14ac:dyDescent="0.4">
      <c r="B14" s="37" t="s">
        <v>191</v>
      </c>
      <c r="J14" s="38"/>
    </row>
    <row r="15" spans="2:10" ht="12" customHeight="1" x14ac:dyDescent="0.4">
      <c r="B15" s="37" t="s">
        <v>192</v>
      </c>
      <c r="J15" s="38"/>
    </row>
    <row r="16" spans="2:10" ht="12" customHeight="1" x14ac:dyDescent="0.4">
      <c r="B16" s="37" t="s">
        <v>193</v>
      </c>
      <c r="J16" s="38"/>
    </row>
    <row r="17" spans="2:8" ht="12" customHeight="1" x14ac:dyDescent="0.4">
      <c r="B17" s="37" t="s">
        <v>194</v>
      </c>
      <c r="C17" s="39"/>
    </row>
    <row r="18" spans="2:8" ht="12" customHeight="1" x14ac:dyDescent="0.4">
      <c r="B18" s="37" t="s">
        <v>195</v>
      </c>
    </row>
    <row r="19" spans="2:8" ht="12" customHeight="1" x14ac:dyDescent="0.4">
      <c r="B19" s="37" t="s">
        <v>196</v>
      </c>
    </row>
    <row r="20" spans="2:8" x14ac:dyDescent="0.4">
      <c r="B20" s="40" t="s">
        <v>197</v>
      </c>
    </row>
    <row r="21" spans="2:8" x14ac:dyDescent="0.4">
      <c r="C21" s="41"/>
      <c r="D21" s="41"/>
      <c r="E21" s="41"/>
      <c r="F21" s="41"/>
      <c r="G21" s="41"/>
      <c r="H21" s="41"/>
    </row>
    <row r="28" spans="2:8" x14ac:dyDescent="0.4">
      <c r="E28" s="42"/>
    </row>
  </sheetData>
  <conditionalFormatting sqref="J4:P13">
    <cfRule type="containsText" dxfId="0" priority="1" operator="containsText" text="false">
      <formula>NOT(ISERROR(SEARCH("false",J4)))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ac7ce-5f57-4ea0-9af7-01d4f3f1ccae" xsi:nil="true"/>
    <SharedWithUsers xmlns="14631644-634f-4c30-94cd-58de94185511">
      <UserInfo>
        <DisplayName>Darcy Fox</DisplayName>
        <AccountId>146</AccountId>
        <AccountType/>
      </UserInfo>
      <UserInfo>
        <DisplayName>Matthew Wilks</DisplayName>
        <AccountId>86</AccountId>
        <AccountType/>
      </UserInfo>
      <UserInfo>
        <DisplayName>Tatiana Carlisle</DisplayName>
        <AccountId>1349</AccountId>
        <AccountType/>
      </UserInfo>
      <UserInfo>
        <DisplayName>Mohammad Iqbal</DisplayName>
        <AccountId>115</AccountId>
        <AccountType/>
      </UserInfo>
      <UserInfo>
        <DisplayName>Jun Wen</DisplayName>
        <AccountId>84</AccountId>
        <AccountType/>
      </UserInfo>
      <UserInfo>
        <DisplayName>Anchal Arora</DisplayName>
        <AccountId>160</AccountId>
        <AccountType/>
      </UserInfo>
      <UserInfo>
        <DisplayName>Hugh Wilson</DisplayName>
        <AccountId>1092</AccountId>
        <AccountType/>
      </UserInfo>
      <UserInfo>
        <DisplayName>Kathy Wong</DisplayName>
        <AccountId>24</AccountId>
        <AccountType/>
      </UserInfo>
      <UserInfo>
        <DisplayName>Emma Steel</DisplayName>
        <AccountId>3362</AccountId>
        <AccountType/>
      </UserInfo>
      <UserInfo>
        <DisplayName>William Trazzera</DisplayName>
        <AccountId>3089</AccountId>
        <AccountType/>
      </UserInfo>
    </SharedWithUsers>
    <lcf76f155ced4ddcb4097134ff3c332f xmlns="5c41c17d-b237-4bae-8d5c-34c2149543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6B0C7C9840B542A120A4B522BD6434" ma:contentTypeVersion="16" ma:contentTypeDescription="Create a new document." ma:contentTypeScope="" ma:versionID="689f14afb4927323b6d0adfebcf8b343">
  <xsd:schema xmlns:xsd="http://www.w3.org/2001/XMLSchema" xmlns:xs="http://www.w3.org/2001/XMLSchema" xmlns:p="http://schemas.microsoft.com/office/2006/metadata/properties" xmlns:ns2="5c41c17d-b237-4bae-8d5c-34c21495433c" xmlns:ns3="14631644-634f-4c30-94cd-58de94185511" xmlns:ns4="9f0ac7ce-5f57-4ea0-9af7-01d4f3f1ccae" targetNamespace="http://schemas.microsoft.com/office/2006/metadata/properties" ma:root="true" ma:fieldsID="9ef809300afca251d07ba2f8036a6e78" ns2:_="" ns3:_="" ns4:_="">
    <xsd:import namespace="5c41c17d-b237-4bae-8d5c-34c21495433c"/>
    <xsd:import namespace="14631644-634f-4c30-94cd-58de9418551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1c17d-b237-4bae-8d5c-34c214954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31644-634f-4c30-94cd-58de941855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d094c1-305b-4121-ad9f-4382153153a0}" ma:internalName="TaxCatchAll" ma:showField="CatchAllData" ma:web="14631644-634f-4c30-94cd-58de94185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61647-F652-468C-A84C-012FF5A080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C2EC6F-1CD8-4C30-A213-565DBC9320F5}">
  <ds:schemaRefs>
    <ds:schemaRef ds:uri="http://purl.org/dc/dcmitype/"/>
    <ds:schemaRef ds:uri="http://www.w3.org/XML/1998/namespace"/>
    <ds:schemaRef ds:uri="http://schemas.microsoft.com/office/2006/documentManagement/types"/>
    <ds:schemaRef ds:uri="5c41c17d-b237-4bae-8d5c-34c21495433c"/>
    <ds:schemaRef ds:uri="http://purl.org/dc/elements/1.1/"/>
    <ds:schemaRef ds:uri="http://schemas.openxmlformats.org/package/2006/metadata/core-properties"/>
    <ds:schemaRef ds:uri="9f0ac7ce-5f57-4ea0-9af7-01d4f3f1ccae"/>
    <ds:schemaRef ds:uri="http://schemas.microsoft.com/office/2006/metadata/properties"/>
    <ds:schemaRef ds:uri="http://schemas.microsoft.com/office/infopath/2007/PartnerControls"/>
    <ds:schemaRef ds:uri="14631644-634f-4c30-94cd-58de9418551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6863C5-176E-4904-9ADC-9C7325F34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41c17d-b237-4bae-8d5c-34c21495433c"/>
    <ds:schemaRef ds:uri="14631644-634f-4c30-94cd-58de9418551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Control Form</vt:lpstr>
      <vt:lpstr>Introduction</vt:lpstr>
      <vt:lpstr>Table D.1 </vt:lpstr>
      <vt:lpstr>Table D.2</vt:lpstr>
      <vt:lpstr>Table D.3</vt:lpstr>
      <vt:lpstr>Table D.4</vt:lpstr>
      <vt:lpstr>MEP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Nixon Teo</dc:creator>
  <cp:keywords/>
  <dc:description/>
  <cp:lastModifiedBy>Amany Tahir</cp:lastModifiedBy>
  <cp:revision/>
  <dcterms:created xsi:type="dcterms:W3CDTF">2017-05-12T06:52:18Z</dcterms:created>
  <dcterms:modified xsi:type="dcterms:W3CDTF">2024-06-14T05:11:03Z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0x0101009D6B0C7C9840B542A120A4B522BD6434</vt:lpwstr>
  </property>
  <property fmtid="{D5CDD505-2E9C-101B-9397-08002B2CF9AE}" pid="5" name="MediaServiceImageTags">
    <vt:lpwstr/>
  </property>
</Properties>
</file>